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howInkAnnotation="0" codeName="DieseArbeitsmappe" defaultThemeVersion="124226"/>
  <bookViews>
    <workbookView xWindow="-10170" yWindow="6030" windowWidth="28830" windowHeight="12765"/>
  </bookViews>
  <sheets>
    <sheet name="Protokoll E-Befischung" sheetId="1" r:id="rId1"/>
    <sheet name="Listen" sheetId="2" state="hidden" r:id="rId2"/>
    <sheet name="Backup" sheetId="4" state="hidden" r:id="rId3"/>
  </sheets>
  <definedNames>
    <definedName name="_xlnm.Print_Area" localSheetId="0">'Protokoll E-Befischung'!$A$1:$BA$283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'Protokoll E-Befischung'!$A$1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B42" i="4" l="1"/>
  <c r="B10" i="4" l="1"/>
  <c r="B222" i="4" l="1"/>
  <c r="B215" i="4"/>
  <c r="D215" i="4" l="1"/>
  <c r="D222" i="4"/>
  <c r="F4" i="4" l="1"/>
  <c r="F3" i="4"/>
  <c r="F2" i="4"/>
  <c r="N258" i="4"/>
  <c r="L258" i="4"/>
  <c r="K258" i="4"/>
  <c r="J258" i="4"/>
  <c r="I258" i="4"/>
  <c r="H258" i="4"/>
  <c r="G258" i="4"/>
  <c r="F258" i="4"/>
  <c r="E258" i="4"/>
  <c r="N257" i="4"/>
  <c r="L257" i="4"/>
  <c r="K257" i="4"/>
  <c r="J257" i="4"/>
  <c r="I257" i="4"/>
  <c r="H257" i="4"/>
  <c r="G257" i="4"/>
  <c r="F257" i="4"/>
  <c r="E257" i="4"/>
  <c r="N256" i="4"/>
  <c r="L256" i="4"/>
  <c r="K256" i="4"/>
  <c r="J256" i="4"/>
  <c r="I256" i="4"/>
  <c r="H256" i="4"/>
  <c r="G256" i="4"/>
  <c r="F256" i="4"/>
  <c r="E256" i="4"/>
  <c r="N255" i="4"/>
  <c r="L255" i="4"/>
  <c r="K255" i="4"/>
  <c r="J255" i="4"/>
  <c r="I255" i="4"/>
  <c r="H255" i="4"/>
  <c r="G255" i="4"/>
  <c r="F255" i="4"/>
  <c r="E255" i="4"/>
  <c r="N254" i="4"/>
  <c r="L254" i="4"/>
  <c r="K254" i="4"/>
  <c r="J254" i="4"/>
  <c r="I254" i="4"/>
  <c r="H254" i="4"/>
  <c r="G254" i="4"/>
  <c r="F254" i="4"/>
  <c r="E254" i="4"/>
  <c r="N253" i="4"/>
  <c r="L253" i="4"/>
  <c r="K253" i="4"/>
  <c r="J253" i="4"/>
  <c r="I253" i="4"/>
  <c r="H253" i="4"/>
  <c r="G253" i="4"/>
  <c r="F253" i="4"/>
  <c r="E253" i="4"/>
  <c r="N252" i="4"/>
  <c r="L252" i="4"/>
  <c r="K252" i="4"/>
  <c r="J252" i="4"/>
  <c r="I252" i="4"/>
  <c r="H252" i="4"/>
  <c r="G252" i="4"/>
  <c r="F252" i="4"/>
  <c r="E252" i="4"/>
  <c r="N251" i="4"/>
  <c r="L251" i="4"/>
  <c r="K251" i="4"/>
  <c r="J251" i="4"/>
  <c r="I251" i="4"/>
  <c r="H251" i="4"/>
  <c r="G251" i="4"/>
  <c r="F251" i="4"/>
  <c r="E251" i="4"/>
  <c r="N250" i="4"/>
  <c r="L250" i="4"/>
  <c r="K250" i="4"/>
  <c r="J250" i="4"/>
  <c r="I250" i="4"/>
  <c r="H250" i="4"/>
  <c r="G250" i="4"/>
  <c r="F250" i="4"/>
  <c r="E250" i="4"/>
  <c r="N249" i="4"/>
  <c r="L249" i="4"/>
  <c r="K249" i="4"/>
  <c r="J249" i="4"/>
  <c r="I249" i="4"/>
  <c r="H249" i="4"/>
  <c r="G249" i="4"/>
  <c r="F249" i="4"/>
  <c r="E249" i="4"/>
  <c r="N248" i="4"/>
  <c r="L248" i="4"/>
  <c r="K248" i="4"/>
  <c r="J248" i="4"/>
  <c r="I248" i="4"/>
  <c r="H248" i="4"/>
  <c r="G248" i="4"/>
  <c r="F248" i="4"/>
  <c r="E248" i="4"/>
  <c r="N247" i="4"/>
  <c r="L247" i="4"/>
  <c r="K247" i="4"/>
  <c r="J247" i="4"/>
  <c r="I247" i="4"/>
  <c r="H247" i="4"/>
  <c r="G247" i="4"/>
  <c r="F247" i="4"/>
  <c r="E247" i="4"/>
  <c r="N246" i="4"/>
  <c r="L246" i="4"/>
  <c r="K246" i="4"/>
  <c r="J246" i="4"/>
  <c r="I246" i="4"/>
  <c r="H246" i="4"/>
  <c r="G246" i="4"/>
  <c r="F246" i="4"/>
  <c r="E246" i="4"/>
  <c r="N245" i="4"/>
  <c r="L245" i="4"/>
  <c r="K245" i="4"/>
  <c r="J245" i="4"/>
  <c r="I245" i="4"/>
  <c r="H245" i="4"/>
  <c r="G245" i="4"/>
  <c r="F245" i="4"/>
  <c r="E245" i="4"/>
  <c r="N244" i="4"/>
  <c r="L244" i="4"/>
  <c r="K244" i="4"/>
  <c r="J244" i="4"/>
  <c r="I244" i="4"/>
  <c r="H244" i="4"/>
  <c r="G244" i="4"/>
  <c r="F244" i="4"/>
  <c r="E244" i="4"/>
  <c r="N243" i="4"/>
  <c r="L243" i="4"/>
  <c r="K243" i="4"/>
  <c r="J243" i="4"/>
  <c r="I243" i="4"/>
  <c r="H243" i="4"/>
  <c r="G243" i="4"/>
  <c r="F243" i="4"/>
  <c r="E243" i="4"/>
  <c r="N242" i="4"/>
  <c r="L242" i="4"/>
  <c r="K242" i="4"/>
  <c r="J242" i="4"/>
  <c r="I242" i="4"/>
  <c r="H242" i="4"/>
  <c r="G242" i="4"/>
  <c r="F242" i="4"/>
  <c r="E242" i="4"/>
  <c r="N241" i="4"/>
  <c r="L241" i="4"/>
  <c r="K241" i="4"/>
  <c r="J241" i="4"/>
  <c r="I241" i="4"/>
  <c r="H241" i="4"/>
  <c r="G241" i="4"/>
  <c r="F241" i="4"/>
  <c r="E241" i="4"/>
  <c r="N240" i="4"/>
  <c r="L240" i="4"/>
  <c r="K240" i="4"/>
  <c r="J240" i="4"/>
  <c r="I240" i="4"/>
  <c r="H240" i="4"/>
  <c r="G240" i="4"/>
  <c r="F240" i="4"/>
  <c r="E240" i="4"/>
  <c r="N239" i="4"/>
  <c r="L239" i="4"/>
  <c r="K239" i="4"/>
  <c r="J239" i="4"/>
  <c r="I239" i="4"/>
  <c r="H239" i="4"/>
  <c r="G239" i="4"/>
  <c r="F239" i="4"/>
  <c r="E239" i="4"/>
  <c r="N238" i="4"/>
  <c r="L238" i="4"/>
  <c r="K238" i="4"/>
  <c r="J238" i="4"/>
  <c r="I238" i="4"/>
  <c r="H238" i="4"/>
  <c r="G238" i="4"/>
  <c r="F238" i="4"/>
  <c r="E238" i="4"/>
  <c r="N237" i="4"/>
  <c r="L237" i="4"/>
  <c r="K237" i="4"/>
  <c r="J237" i="4"/>
  <c r="I237" i="4"/>
  <c r="H237" i="4"/>
  <c r="G237" i="4"/>
  <c r="F237" i="4"/>
  <c r="E237" i="4"/>
  <c r="N236" i="4"/>
  <c r="L236" i="4"/>
  <c r="K236" i="4"/>
  <c r="J236" i="4"/>
  <c r="I236" i="4"/>
  <c r="H236" i="4"/>
  <c r="G236" i="4"/>
  <c r="F236" i="4"/>
  <c r="E236" i="4"/>
  <c r="N235" i="4"/>
  <c r="L235" i="4"/>
  <c r="K235" i="4"/>
  <c r="J235" i="4"/>
  <c r="I235" i="4"/>
  <c r="H235" i="4"/>
  <c r="G235" i="4"/>
  <c r="F235" i="4"/>
  <c r="E235" i="4"/>
  <c r="N234" i="4"/>
  <c r="L234" i="4"/>
  <c r="K234" i="4"/>
  <c r="J234" i="4"/>
  <c r="I234" i="4"/>
  <c r="H234" i="4"/>
  <c r="G234" i="4"/>
  <c r="F234" i="4"/>
  <c r="E234" i="4"/>
  <c r="N233" i="4"/>
  <c r="L233" i="4"/>
  <c r="K233" i="4"/>
  <c r="J233" i="4"/>
  <c r="I233" i="4"/>
  <c r="H233" i="4"/>
  <c r="G233" i="4"/>
  <c r="F233" i="4"/>
  <c r="E233" i="4"/>
  <c r="N232" i="4"/>
  <c r="L232" i="4"/>
  <c r="K232" i="4"/>
  <c r="J232" i="4"/>
  <c r="I232" i="4"/>
  <c r="H232" i="4"/>
  <c r="G232" i="4"/>
  <c r="F232" i="4"/>
  <c r="E232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C258" i="4"/>
  <c r="C257" i="4"/>
  <c r="C256" i="4"/>
  <c r="C255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B229" i="4"/>
  <c r="H66" i="2"/>
  <c r="F66" i="2"/>
  <c r="H26" i="2"/>
  <c r="F26" i="2"/>
  <c r="B259" i="4" l="1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F3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2" i="2"/>
  <c r="F4" i="2"/>
  <c r="AT195" i="1"/>
  <c r="M233" i="4" s="1"/>
  <c r="AT196" i="1"/>
  <c r="M234" i="4" s="1"/>
  <c r="AT194" i="1"/>
  <c r="M232" i="4" s="1"/>
  <c r="B5" i="4"/>
  <c r="D5" i="4" s="1"/>
  <c r="B223" i="4"/>
  <c r="B216" i="4"/>
  <c r="B228" i="4"/>
  <c r="B227" i="4"/>
  <c r="B226" i="4"/>
  <c r="B225" i="4"/>
  <c r="B224" i="4"/>
  <c r="B221" i="4"/>
  <c r="B220" i="4"/>
  <c r="B219" i="4"/>
  <c r="B218" i="4"/>
  <c r="B217" i="4"/>
  <c r="B214" i="4"/>
  <c r="B213" i="4"/>
  <c r="B212" i="4"/>
  <c r="B211" i="4"/>
  <c r="D211" i="4" s="1"/>
  <c r="B210" i="4"/>
  <c r="D210" i="4" s="1"/>
  <c r="B209" i="4"/>
  <c r="B208" i="4"/>
  <c r="D208" i="4" s="1"/>
  <c r="B207" i="4"/>
  <c r="D207" i="4" s="1"/>
  <c r="B206" i="4"/>
  <c r="D206" i="4" s="1"/>
  <c r="B205" i="4"/>
  <c r="D205" i="4" s="1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D191" i="4" s="1"/>
  <c r="B190" i="4"/>
  <c r="B189" i="4"/>
  <c r="B188" i="4"/>
  <c r="B187" i="4"/>
  <c r="D212" i="4" l="1"/>
  <c r="D209" i="4"/>
  <c r="D223" i="4"/>
  <c r="D219" i="4"/>
  <c r="AZ176" i="1" s="1"/>
  <c r="D224" i="4"/>
  <c r="AI179" i="1" s="1"/>
  <c r="D226" i="4"/>
  <c r="AZ179" i="1" s="1"/>
  <c r="D216" i="4"/>
  <c r="D217" i="4"/>
  <c r="AI176" i="1" s="1"/>
  <c r="B186" i="4"/>
  <c r="B180" i="4"/>
  <c r="B179" i="4"/>
  <c r="B178" i="4"/>
  <c r="B177" i="4"/>
  <c r="B176" i="4"/>
  <c r="B175" i="4"/>
  <c r="B174" i="4"/>
  <c r="B173" i="4"/>
  <c r="B172" i="4"/>
  <c r="B185" i="4"/>
  <c r="B184" i="4"/>
  <c r="B183" i="4"/>
  <c r="B182" i="4"/>
  <c r="B181" i="4"/>
  <c r="B171" i="4"/>
  <c r="B170" i="4"/>
  <c r="B169" i="4"/>
  <c r="B168" i="4"/>
  <c r="D168" i="4" s="1"/>
  <c r="B167" i="4"/>
  <c r="D167" i="4" s="1"/>
  <c r="B166" i="4"/>
  <c r="D166" i="4" s="1"/>
  <c r="B165" i="4"/>
  <c r="D165" i="4" s="1"/>
  <c r="B164" i="4"/>
  <c r="D164" i="4" s="1"/>
  <c r="B163" i="4"/>
  <c r="D163" i="4" s="1"/>
  <c r="B162" i="4"/>
  <c r="D162" i="4" s="1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61" i="4"/>
  <c r="B160" i="4"/>
  <c r="B159" i="4"/>
  <c r="B158" i="4"/>
  <c r="B134" i="4"/>
  <c r="B133" i="4"/>
  <c r="B132" i="4"/>
  <c r="B131" i="4"/>
  <c r="B130" i="4"/>
  <c r="B129" i="4"/>
  <c r="B128" i="4"/>
  <c r="B127" i="4"/>
  <c r="B126" i="4"/>
  <c r="B125" i="4"/>
  <c r="B124" i="4"/>
  <c r="D124" i="4" s="1"/>
  <c r="B122" i="4"/>
  <c r="B121" i="4"/>
  <c r="B120" i="4"/>
  <c r="B119" i="4"/>
  <c r="B118" i="4"/>
  <c r="B117" i="4"/>
  <c r="B113" i="4"/>
  <c r="B112" i="4"/>
  <c r="B111" i="4"/>
  <c r="B110" i="4"/>
  <c r="B109" i="4"/>
  <c r="B108" i="4"/>
  <c r="B107" i="4"/>
  <c r="B106" i="4"/>
  <c r="B71" i="4"/>
  <c r="B63" i="4"/>
  <c r="B116" i="4"/>
  <c r="B115" i="4"/>
  <c r="B114" i="4"/>
  <c r="B4" i="4"/>
  <c r="B3" i="4"/>
  <c r="B2" i="4"/>
  <c r="B105" i="4"/>
  <c r="B104" i="4"/>
  <c r="B103" i="4"/>
  <c r="B102" i="4"/>
  <c r="B101" i="4"/>
  <c r="B100" i="4"/>
  <c r="B99" i="4"/>
  <c r="B98" i="4"/>
  <c r="B97" i="4"/>
  <c r="A1" i="4"/>
  <c r="B96" i="4"/>
  <c r="B95" i="4"/>
  <c r="B94" i="4"/>
  <c r="B93" i="4"/>
  <c r="B92" i="4"/>
  <c r="B91" i="4"/>
  <c r="B90" i="4"/>
  <c r="B89" i="4"/>
  <c r="B88" i="4"/>
  <c r="B85" i="4"/>
  <c r="B87" i="4"/>
  <c r="B86" i="4"/>
  <c r="B84" i="4"/>
  <c r="B83" i="4"/>
  <c r="B82" i="4"/>
  <c r="F133" i="4" l="1"/>
  <c r="AZ104" i="1" s="1"/>
  <c r="F120" i="4"/>
  <c r="AZ91" i="1" s="1"/>
  <c r="F113" i="4"/>
  <c r="AZ84" i="1" s="1"/>
  <c r="D2" i="4"/>
  <c r="AZ3" i="1" s="1"/>
  <c r="D185" i="4"/>
  <c r="D171" i="4"/>
  <c r="AZ137" i="1" s="1"/>
  <c r="D186" i="4"/>
  <c r="D169" i="4"/>
  <c r="D170" i="4"/>
  <c r="D144" i="4"/>
  <c r="D143" i="4"/>
  <c r="D142" i="4"/>
  <c r="D135" i="4"/>
  <c r="D117" i="4"/>
  <c r="F157" i="4"/>
  <c r="AZ120" i="1" s="1"/>
  <c r="F142" i="4"/>
  <c r="AZ109" i="1" s="1"/>
  <c r="F151" i="4"/>
  <c r="AZ115" i="1" s="1"/>
  <c r="D134" i="4"/>
  <c r="D133" i="4"/>
  <c r="D125" i="4"/>
  <c r="D106" i="4"/>
  <c r="B81" i="4"/>
  <c r="B80" i="4"/>
  <c r="B79" i="4"/>
  <c r="B78" i="4"/>
  <c r="B77" i="4"/>
  <c r="B76" i="4"/>
  <c r="B75" i="4"/>
  <c r="B74" i="4"/>
  <c r="B73" i="4"/>
  <c r="B72" i="4"/>
  <c r="B70" i="4"/>
  <c r="B69" i="4"/>
  <c r="B68" i="4"/>
  <c r="B67" i="4"/>
  <c r="B66" i="4"/>
  <c r="B65" i="4"/>
  <c r="B64" i="4"/>
  <c r="B44" i="4"/>
  <c r="D44" i="4" s="1"/>
  <c r="B45" i="4"/>
  <c r="D45" i="4" s="1"/>
  <c r="B46" i="4"/>
  <c r="D46" i="4" s="1"/>
  <c r="B43" i="4"/>
  <c r="D43" i="4" s="1"/>
  <c r="B41" i="4"/>
  <c r="B40" i="4"/>
  <c r="B39" i="4"/>
  <c r="D39" i="4" s="1"/>
  <c r="B30" i="4"/>
  <c r="B29" i="4"/>
  <c r="B28" i="4"/>
  <c r="B27" i="4"/>
  <c r="B26" i="4"/>
  <c r="D26" i="4" s="1"/>
  <c r="B25" i="4"/>
  <c r="D25" i="4" s="1"/>
  <c r="B24" i="4"/>
  <c r="D24" i="4" s="1"/>
  <c r="B23" i="4"/>
  <c r="B22" i="4"/>
  <c r="D22" i="4" s="1"/>
  <c r="B21" i="4"/>
  <c r="D21" i="4" s="1"/>
  <c r="B20" i="4"/>
  <c r="B19" i="4"/>
  <c r="B18" i="4"/>
  <c r="B17" i="4"/>
  <c r="B16" i="4"/>
  <c r="B15" i="4"/>
  <c r="B14" i="4"/>
  <c r="D14" i="4" s="1"/>
  <c r="B13" i="4"/>
  <c r="D13" i="4" s="1"/>
  <c r="B12" i="4"/>
  <c r="B11" i="4"/>
  <c r="D11" i="4" s="1"/>
  <c r="D10" i="4"/>
  <c r="B9" i="4"/>
  <c r="D9" i="4" s="1"/>
  <c r="B8" i="4"/>
  <c r="D8" i="4" s="1"/>
  <c r="B7" i="4"/>
  <c r="B6" i="4"/>
  <c r="D6" i="4" s="1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38" i="4"/>
  <c r="B37" i="4"/>
  <c r="B36" i="4"/>
  <c r="B35" i="4"/>
  <c r="B34" i="4"/>
  <c r="B33" i="4"/>
  <c r="B32" i="4"/>
  <c r="B31" i="4"/>
  <c r="D12" i="4" l="1"/>
  <c r="F5" i="4"/>
  <c r="D114" i="4"/>
  <c r="AZ87" i="1" s="1"/>
  <c r="D152" i="4"/>
  <c r="AZ119" i="1" s="1"/>
  <c r="D97" i="4"/>
  <c r="AZ73" i="1" s="1"/>
  <c r="D82" i="4"/>
  <c r="AZ64" i="1" s="1"/>
  <c r="D77" i="4"/>
  <c r="AZ60" i="1" s="1"/>
  <c r="D72" i="4"/>
  <c r="AZ57" i="1" s="1"/>
  <c r="D31" i="4"/>
  <c r="D102" i="4"/>
  <c r="AZ76" i="1" s="1"/>
  <c r="D94" i="4"/>
  <c r="AZ70" i="1" s="1"/>
  <c r="D88" i="4"/>
  <c r="AZ67" i="1" s="1"/>
  <c r="D63" i="4"/>
  <c r="D56" i="4"/>
  <c r="AZ47" i="1" s="1"/>
  <c r="D71" i="4"/>
  <c r="D64" i="4"/>
  <c r="AZ52" i="1" s="1"/>
  <c r="AZ45" i="1"/>
  <c r="D53" i="4"/>
  <c r="AZ43" i="1" s="1"/>
  <c r="D50" i="4"/>
  <c r="AZ40" i="1" s="1"/>
  <c r="D47" i="4"/>
  <c r="AZ37" i="1" s="1"/>
  <c r="E38" i="4"/>
  <c r="AZ26" i="1" l="1"/>
  <c r="AT16" i="1"/>
  <c r="AJ16" i="1"/>
  <c r="AB16" i="1"/>
  <c r="E229" i="4" s="1"/>
  <c r="R16" i="1"/>
  <c r="I16" i="1"/>
  <c r="C7" i="2"/>
  <c r="C6" i="2"/>
  <c r="C5" i="2"/>
  <c r="C4" i="2"/>
  <c r="C3" i="2"/>
  <c r="C2" i="2"/>
  <c r="C8" i="2" l="1"/>
  <c r="H119" i="1"/>
  <c r="H114" i="1"/>
  <c r="H108" i="1"/>
  <c r="H101" i="1"/>
  <c r="H90" i="1"/>
  <c r="H79" i="1"/>
  <c r="AT220" i="1" l="1"/>
  <c r="M258" i="4" s="1"/>
  <c r="AT219" i="1"/>
  <c r="M257" i="4" s="1"/>
  <c r="AT218" i="1"/>
  <c r="M256" i="4" s="1"/>
  <c r="AT217" i="1"/>
  <c r="M255" i="4" s="1"/>
  <c r="AT216" i="1"/>
  <c r="M254" i="4" s="1"/>
  <c r="AT215" i="1"/>
  <c r="M253" i="4" s="1"/>
  <c r="AT214" i="1"/>
  <c r="M252" i="4" s="1"/>
  <c r="AT213" i="1"/>
  <c r="M251" i="4" s="1"/>
  <c r="AT212" i="1"/>
  <c r="M250" i="4" s="1"/>
  <c r="AT211" i="1"/>
  <c r="M249" i="4" s="1"/>
  <c r="AT210" i="1"/>
  <c r="M248" i="4" s="1"/>
  <c r="AT209" i="1"/>
  <c r="M247" i="4" s="1"/>
  <c r="AT208" i="1"/>
  <c r="M246" i="4" s="1"/>
  <c r="AT207" i="1"/>
  <c r="M245" i="4" s="1"/>
  <c r="AT206" i="1"/>
  <c r="M244" i="4" s="1"/>
  <c r="AT205" i="1"/>
  <c r="M243" i="4" s="1"/>
  <c r="AT204" i="1"/>
  <c r="M242" i="4" s="1"/>
  <c r="AT203" i="1"/>
  <c r="M241" i="4" s="1"/>
  <c r="AT202" i="1"/>
  <c r="M240" i="4" s="1"/>
  <c r="AT201" i="1"/>
  <c r="M239" i="4" s="1"/>
  <c r="AT200" i="1"/>
  <c r="M238" i="4" s="1"/>
  <c r="AT199" i="1"/>
  <c r="M237" i="4" s="1"/>
  <c r="AT198" i="1"/>
  <c r="M236" i="4" s="1"/>
  <c r="AT197" i="1"/>
  <c r="M235" i="4" s="1"/>
</calcChain>
</file>

<file path=xl/sharedStrings.xml><?xml version="1.0" encoding="utf-8"?>
<sst xmlns="http://schemas.openxmlformats.org/spreadsheetml/2006/main" count="858" uniqueCount="814">
  <si>
    <t>Protokoll E-Befischung</t>
  </si>
  <si>
    <t>Bearbeiter:</t>
  </si>
  <si>
    <t>Straße:</t>
  </si>
  <si>
    <t>PLZ, Ort:</t>
  </si>
  <si>
    <t>Charakterisierung der Probestrecke:</t>
  </si>
  <si>
    <t>Gewässername:</t>
  </si>
  <si>
    <t>Ortsangabe:</t>
  </si>
  <si>
    <t>Vorfluter:</t>
  </si>
  <si>
    <t>®</t>
  </si>
  <si>
    <t>untere:</t>
  </si>
  <si>
    <t>obere:</t>
  </si>
  <si>
    <t>Gauß-Krüger-Hochwert</t>
  </si>
  <si>
    <t>Gauß-Krüger-Rechtswert</t>
  </si>
  <si>
    <t>Tel.:</t>
  </si>
  <si>
    <t>E-Mail:</t>
  </si>
  <si>
    <t>TK 25-Blätter:</t>
  </si>
  <si>
    <t>Gewässertyp:</t>
  </si>
  <si>
    <t>Grenzen der Probestrecke:</t>
  </si>
  <si>
    <t>Probestrecke, Länge:</t>
  </si>
  <si>
    <t>ca.</t>
  </si>
  <si>
    <t>m</t>
  </si>
  <si>
    <t>WK-Nr.:</t>
  </si>
  <si>
    <t>*</t>
  </si>
  <si>
    <t xml:space="preserve">mittlere Höhe ü. NN: </t>
  </si>
  <si>
    <t xml:space="preserve">FFH-Gebiet Nr.: </t>
  </si>
  <si>
    <t>Angabe freiwillig</t>
  </si>
  <si>
    <t>Wassertemperatur:</t>
  </si>
  <si>
    <t>#</t>
  </si>
  <si>
    <t>Leitfähigkeit:</t>
  </si>
  <si>
    <t>Sichttiefe, geschätzt:</t>
  </si>
  <si>
    <t>µS/cm</t>
  </si>
  <si>
    <t>cm</t>
  </si>
  <si>
    <t xml:space="preserve"> Regenfälle:</t>
  </si>
  <si>
    <t xml:space="preserve"> Trübung:</t>
  </si>
  <si>
    <t xml:space="preserve"> Schaumbildung:</t>
  </si>
  <si>
    <t xml:space="preserve"> mittlere Breite:</t>
  </si>
  <si>
    <t xml:space="preserve"> mittlere Tiefe:</t>
  </si>
  <si>
    <r>
      <t xml:space="preserve"> Tiefenvarianz:</t>
    </r>
    <r>
      <rPr>
        <sz val="11"/>
        <color rgb="FFFF0000"/>
        <rFont val="Arial"/>
        <family val="2"/>
      </rPr>
      <t>***</t>
    </r>
  </si>
  <si>
    <t xml:space="preserve">Schätzwert: </t>
  </si>
  <si>
    <r>
      <t xml:space="preserve"> Linienführung:</t>
    </r>
    <r>
      <rPr>
        <sz val="11"/>
        <color rgb="FFFF0000"/>
        <rFont val="Arial"/>
        <family val="2"/>
      </rPr>
      <t>***</t>
    </r>
  </si>
  <si>
    <r>
      <t xml:space="preserve"> Strömung:</t>
    </r>
    <r>
      <rPr>
        <sz val="11"/>
        <color rgb="FFFF0000"/>
        <rFont val="Arial"/>
        <family val="2"/>
      </rPr>
      <t>***</t>
    </r>
  </si>
  <si>
    <r>
      <t xml:space="preserve">Datum </t>
    </r>
    <r>
      <rPr>
        <sz val="8"/>
        <color theme="1"/>
        <rFont val="Arial Narrow"/>
        <family val="2"/>
      </rPr>
      <t>(TT.MM.JJJJ)</t>
    </r>
    <r>
      <rPr>
        <sz val="8"/>
        <color theme="1"/>
        <rFont val="Arial"/>
        <family val="2"/>
      </rPr>
      <t>:</t>
    </r>
  </si>
  <si>
    <t>Uhrzeit (hh:mm):</t>
  </si>
  <si>
    <t xml:space="preserve"> Fließgeschwindigkeit:</t>
  </si>
  <si>
    <t xml:space="preserve"> Wasserführung:</t>
  </si>
  <si>
    <t xml:space="preserve"> Stillwasserbereiche:</t>
  </si>
  <si>
    <t>%</t>
  </si>
  <si>
    <t xml:space="preserve"> Gesamtprofil:</t>
  </si>
  <si>
    <t>**</t>
  </si>
  <si>
    <t>nur für Fließgewässer auszufüllen</t>
  </si>
  <si>
    <t>***</t>
  </si>
  <si>
    <t>Mehrfachauswahl möglich</t>
  </si>
  <si>
    <t>Umland:</t>
  </si>
  <si>
    <r>
      <t>Hydrologie:</t>
    </r>
    <r>
      <rPr>
        <b/>
        <sz val="12"/>
        <color rgb="FFFF0000"/>
        <rFont val="Arial"/>
        <family val="2"/>
      </rPr>
      <t>**</t>
    </r>
  </si>
  <si>
    <t xml:space="preserve"> % Nadelwald</t>
  </si>
  <si>
    <t>Ufer:</t>
  </si>
  <si>
    <t xml:space="preserve"> Neigung:</t>
  </si>
  <si>
    <t xml:space="preserve"> Uferverbauung:</t>
  </si>
  <si>
    <t xml:space="preserve"> % </t>
  </si>
  <si>
    <t xml:space="preserve"> Uferanteil mit ins Wasser ragenden Wurzeln von Bäumen:</t>
  </si>
  <si>
    <t xml:space="preserve"> %</t>
  </si>
  <si>
    <t xml:space="preserve"> °</t>
  </si>
  <si>
    <t xml:space="preserve"> Uferbewuchs oberhalb der Wasserlinie:</t>
  </si>
  <si>
    <t xml:space="preserve"> % ohne</t>
  </si>
  <si>
    <t xml:space="preserve"> % Gräser</t>
  </si>
  <si>
    <t xml:space="preserve"> % krautige Blattpflanzen</t>
  </si>
  <si>
    <t xml:space="preserve"> % Sträucher</t>
  </si>
  <si>
    <t xml:space="preserve"> % Weiden</t>
  </si>
  <si>
    <t xml:space="preserve"> % Erlen</t>
  </si>
  <si>
    <t xml:space="preserve"> % andere Bäume</t>
  </si>
  <si>
    <t xml:space="preserve"> % Mischwald</t>
  </si>
  <si>
    <t xml:space="preserve"> % Laubwald</t>
  </si>
  <si>
    <t xml:space="preserve"> % Auwald</t>
  </si>
  <si>
    <t xml:space="preserve"> % Siedlungsgebiet</t>
  </si>
  <si>
    <t>m/s</t>
  </si>
  <si>
    <t>Bei Sicht auf den Grund in der gesamten Probestrecke, bitte deren Maximaltiefe angeben!</t>
  </si>
  <si>
    <t xml:space="preserve"> % keine (erkennbar)</t>
  </si>
  <si>
    <t xml:space="preserve"> % Mauer/Pflaster, unverfugt</t>
  </si>
  <si>
    <t xml:space="preserve"> % Faschinen</t>
  </si>
  <si>
    <t xml:space="preserve"> % Drahtnetze</t>
  </si>
  <si>
    <t xml:space="preserve"> % Steinwurf</t>
  </si>
  <si>
    <t xml:space="preserve"> % Mauer/Pflaster, verfugt</t>
  </si>
  <si>
    <t xml:space="preserve"> % überwachsen</t>
  </si>
  <si>
    <t>° C</t>
  </si>
  <si>
    <t xml:space="preserve"> Substratverteilung:</t>
  </si>
  <si>
    <t xml:space="preserve"> % Schlamm</t>
  </si>
  <si>
    <t xml:space="preserve"> % sonstiges Erdreich</t>
  </si>
  <si>
    <t xml:space="preserve"> % Kies (&gt;2 mm)</t>
  </si>
  <si>
    <t xml:space="preserve"> % Grobkies (&gt;20 mm)</t>
  </si>
  <si>
    <t xml:space="preserve"> % Steine (&gt;63 mm)</t>
  </si>
  <si>
    <t xml:space="preserve"> % Felsen (&gt;50 cm)</t>
  </si>
  <si>
    <t xml:space="preserve"> % Sand (&lt;2 mm)</t>
  </si>
  <si>
    <r>
      <t xml:space="preserve"> Sohlverbauung:</t>
    </r>
    <r>
      <rPr>
        <sz val="11"/>
        <color rgb="FFFF0000"/>
        <rFont val="Arial"/>
        <family val="2"/>
      </rPr>
      <t>**</t>
    </r>
  </si>
  <si>
    <t xml:space="preserve"> % Betonschale</t>
  </si>
  <si>
    <t xml:space="preserve"> % Steinschüttung</t>
  </si>
  <si>
    <t xml:space="preserve"> % Rasensteine</t>
  </si>
  <si>
    <t xml:space="preserve"> % Pflasterung</t>
  </si>
  <si>
    <t xml:space="preserve"> Semiquantitative Angaben:</t>
  </si>
  <si>
    <t>3 = dominierend</t>
  </si>
  <si>
    <t>2 = verbreitet</t>
  </si>
  <si>
    <t>1 = wenig</t>
  </si>
  <si>
    <t>0 = keine</t>
  </si>
  <si>
    <t>Natürliche Strukturen im Wasser:</t>
  </si>
  <si>
    <t xml:space="preserve"> Totholz</t>
  </si>
  <si>
    <t xml:space="preserve"> submerse Makrophyten</t>
  </si>
  <si>
    <t xml:space="preserve"> Wurzeln</t>
  </si>
  <si>
    <t xml:space="preserve"> Schwimmblattpflanzen</t>
  </si>
  <si>
    <t xml:space="preserve"> ins Wasser hängende Äste</t>
  </si>
  <si>
    <t xml:space="preserve"> emerse Makrophyten</t>
  </si>
  <si>
    <t xml:space="preserve"> Schilf / Röhricht</t>
  </si>
  <si>
    <t xml:space="preserve"> % Schilf / Rohr</t>
  </si>
  <si>
    <t xml:space="preserve"> % Feuchtgebiet / Moor</t>
  </si>
  <si>
    <t xml:space="preserve"> % Kulturland / Acker</t>
  </si>
  <si>
    <t xml:space="preserve"> % Wiese / Weide</t>
  </si>
  <si>
    <t xml:space="preserve"> % Lehm / Ton</t>
  </si>
  <si>
    <t>Nutzungsbedingte Einflüsse:</t>
  </si>
  <si>
    <t>Fischereiliche Bewirtschaftung:</t>
  </si>
  <si>
    <t xml:space="preserve"> nur für Fließgewässer auszufüllen</t>
  </si>
  <si>
    <t xml:space="preserve"> Besatzmaßnahmen:</t>
  </si>
  <si>
    <t>Fischart:</t>
  </si>
  <si>
    <t>Größenklasse(n):</t>
  </si>
  <si>
    <t>Jahr:</t>
  </si>
  <si>
    <t>Fischereiberechtigter:</t>
  </si>
  <si>
    <t>Sontiges:</t>
  </si>
  <si>
    <t>Fischbestandserhebung:</t>
  </si>
  <si>
    <t>Eingesetzte Ausrüstung:</t>
  </si>
  <si>
    <t xml:space="preserve"> E-Gerät, Hersteller:</t>
  </si>
  <si>
    <t>Modell:</t>
  </si>
  <si>
    <t>Spannung:</t>
  </si>
  <si>
    <t>Ausgangsleistung:</t>
  </si>
  <si>
    <t xml:space="preserve"> V</t>
  </si>
  <si>
    <t xml:space="preserve"> kW</t>
  </si>
  <si>
    <t xml:space="preserve"> Anzahl Anoden:</t>
  </si>
  <si>
    <t xml:space="preserve"> Ringanode(n) mit einem Durchmesser von</t>
  </si>
  <si>
    <t xml:space="preserve"> Streifenanode(n)</t>
  </si>
  <si>
    <t>Kathodentyp:</t>
  </si>
  <si>
    <t xml:space="preserve"> begleitend:</t>
  </si>
  <si>
    <t>Befischte Bereiche:</t>
  </si>
  <si>
    <t>Über die gesamte Gewässerbreite:</t>
  </si>
  <si>
    <t>entlang der Ufer:</t>
  </si>
  <si>
    <t>stromab</t>
  </si>
  <si>
    <t>stromauf</t>
  </si>
  <si>
    <t>vom Boot</t>
  </si>
  <si>
    <t>watend</t>
  </si>
  <si>
    <t>vom Ufer</t>
  </si>
  <si>
    <t>Richtung</t>
  </si>
  <si>
    <t xml:space="preserve"> m</t>
  </si>
  <si>
    <t xml:space="preserve"> cm</t>
  </si>
  <si>
    <t>Methode</t>
  </si>
  <si>
    <t>Strecke</t>
  </si>
  <si>
    <t>Nachgewiesene Arten und Größenklassen (cm):</t>
  </si>
  <si>
    <t>Dreistachliger Stichling, Binnenform</t>
  </si>
  <si>
    <t>Art</t>
  </si>
  <si>
    <t>≤ 5</t>
  </si>
  <si>
    <t>Σ</t>
  </si>
  <si>
    <t>davon</t>
  </si>
  <si>
    <t>- 10</t>
  </si>
  <si>
    <t>- 15</t>
  </si>
  <si>
    <t>&gt; 60</t>
  </si>
  <si>
    <t>- 20</t>
  </si>
  <si>
    <t>- 25</t>
  </si>
  <si>
    <t>- 30</t>
  </si>
  <si>
    <t>- 40</t>
  </si>
  <si>
    <t>- 50</t>
  </si>
  <si>
    <t>- 60</t>
  </si>
  <si>
    <t>&gt;5</t>
  </si>
  <si>
    <t>&gt;10</t>
  </si>
  <si>
    <t>&gt;15</t>
  </si>
  <si>
    <t>&gt;20</t>
  </si>
  <si>
    <t>&gt;25</t>
  </si>
  <si>
    <t>&gt;30</t>
  </si>
  <si>
    <t>&gt;40</t>
  </si>
  <si>
    <t>&gt;50</t>
  </si>
  <si>
    <t>Aland / Nerfling</t>
  </si>
  <si>
    <t>Äsche</t>
  </si>
  <si>
    <t>Bachforelle</t>
  </si>
  <si>
    <t>Bachneunauge</t>
  </si>
  <si>
    <t>Bachneunauge, adult</t>
  </si>
  <si>
    <t>Bachneunauge, Querder</t>
  </si>
  <si>
    <t>Bachsaibling</t>
  </si>
  <si>
    <t>Barbe</t>
  </si>
  <si>
    <t>Barsch / Flussbarsch</t>
  </si>
  <si>
    <t>Bitterling</t>
  </si>
  <si>
    <t>Blaubandbärbling</t>
  </si>
  <si>
    <t>Brachse / Blei</t>
  </si>
  <si>
    <t>Döbel / Aitel</t>
  </si>
  <si>
    <t>Dohlenkrebs</t>
  </si>
  <si>
    <t>Dreistachliger Stichling, Wanderform</t>
  </si>
  <si>
    <t>Edelkrebs</t>
  </si>
  <si>
    <t>Elritze</t>
  </si>
  <si>
    <t>Elsässer Saibling</t>
  </si>
  <si>
    <t>Felchen / Maräne / Renke</t>
  </si>
  <si>
    <t>Finte</t>
  </si>
  <si>
    <t>Flunder</t>
  </si>
  <si>
    <t>Flusskrebs (unbestimmt)</t>
  </si>
  <si>
    <t>Flussmuschel, Große</t>
  </si>
  <si>
    <t>Flussmuschel, Kleine / Bachmuschel</t>
  </si>
  <si>
    <t>Flussneunauge</t>
  </si>
  <si>
    <t>Flussperlmuschel</t>
  </si>
  <si>
    <t>Frauennerfling</t>
  </si>
  <si>
    <t>Galizier / Sumpfkrebs, Galizischer</t>
  </si>
  <si>
    <t>Giebel</t>
  </si>
  <si>
    <t>Goldfisch</t>
  </si>
  <si>
    <t>Goldsteinbeißer</t>
  </si>
  <si>
    <t>Graskarpfen</t>
  </si>
  <si>
    <t>Groppe / Mühlkoppe</t>
  </si>
  <si>
    <t>Gründling</t>
  </si>
  <si>
    <t>Güster</t>
  </si>
  <si>
    <t>Hasel</t>
  </si>
  <si>
    <t>Hecht</t>
  </si>
  <si>
    <t>Huchen</t>
  </si>
  <si>
    <t>Kalikokrebs</t>
  </si>
  <si>
    <t>Kamberkrebs</t>
  </si>
  <si>
    <t>Karausche</t>
  </si>
  <si>
    <t>Karpfen</t>
  </si>
  <si>
    <t>Kärpfling</t>
  </si>
  <si>
    <t>Kaulbarsch</t>
  </si>
  <si>
    <t>Kein Nachweis</t>
  </si>
  <si>
    <t>Kein Nachweis, Fische</t>
  </si>
  <si>
    <t>Kein Nachweis, Krebse</t>
  </si>
  <si>
    <t>Kesslergrundel</t>
  </si>
  <si>
    <t>Koi-Karpfen</t>
  </si>
  <si>
    <t>Lachs, Atlantischer</t>
  </si>
  <si>
    <t>Maifisch</t>
  </si>
  <si>
    <t>Mairenke</t>
  </si>
  <si>
    <t>Malermuschel</t>
  </si>
  <si>
    <t>Marmorgrundel</t>
  </si>
  <si>
    <t>Marmorkarpfen</t>
  </si>
  <si>
    <t>Marmorkrebs</t>
  </si>
  <si>
    <t>Meerforelle</t>
  </si>
  <si>
    <t>Meerneunauge</t>
  </si>
  <si>
    <t>Moderlieschen</t>
  </si>
  <si>
    <t>Muschel (unbestimmt)</t>
  </si>
  <si>
    <t>Nase</t>
  </si>
  <si>
    <t>Neunauge, Querder (unbestimmt)</t>
  </si>
  <si>
    <t>Nordseeschnäpel</t>
  </si>
  <si>
    <t>Ostseeschnäpel</t>
  </si>
  <si>
    <t>Perlfisch</t>
  </si>
  <si>
    <t>Quappe / Rutte</t>
  </si>
  <si>
    <t>Rapfen</t>
  </si>
  <si>
    <t>Regenbogenforelle</t>
  </si>
  <si>
    <t>Rotauge / Plötze</t>
  </si>
  <si>
    <t>Rotfeder</t>
  </si>
  <si>
    <t>Schlammpeitzger</t>
  </si>
  <si>
    <t>Schleie</t>
  </si>
  <si>
    <t>Schmerle</t>
  </si>
  <si>
    <t>Schneider</t>
  </si>
  <si>
    <t>Schrätzer</t>
  </si>
  <si>
    <t>Schwarzbarsch</t>
  </si>
  <si>
    <t>Schwarzmundgrundel</t>
  </si>
  <si>
    <t>Seeforelle</t>
  </si>
  <si>
    <t>Seesaibling</t>
  </si>
  <si>
    <t>Signalkrebs</t>
  </si>
  <si>
    <t>Silberkarpfen</t>
  </si>
  <si>
    <t>Sonnenbarsch</t>
  </si>
  <si>
    <t>Steinbeißer</t>
  </si>
  <si>
    <t>Steingressling</t>
  </si>
  <si>
    <t>Steinkrebs</t>
  </si>
  <si>
    <t>Sterlet</t>
  </si>
  <si>
    <t>Sternhausen</t>
  </si>
  <si>
    <t>Stint, Binnenform</t>
  </si>
  <si>
    <t>Stint, Wanderform</t>
  </si>
  <si>
    <t>Stör, Atlantischer</t>
  </si>
  <si>
    <t>Störhybride</t>
  </si>
  <si>
    <t>Streber</t>
  </si>
  <si>
    <t>Strömer</t>
  </si>
  <si>
    <t>Sumpfkrebs, Amerikanischer</t>
  </si>
  <si>
    <t>Süßwassergarnele</t>
  </si>
  <si>
    <t>Teichmuschel (unbestimmt)</t>
  </si>
  <si>
    <t>Teichmuschel, Abgeplattete</t>
  </si>
  <si>
    <t>Teichmuschel, Gemeine / Flache</t>
  </si>
  <si>
    <t>Teichmuschel, Große / Schwanenm.</t>
  </si>
  <si>
    <t>Tigerfisch</t>
  </si>
  <si>
    <t>Ukelei / Laube</t>
  </si>
  <si>
    <t>Ukrainisches Bachneunauge</t>
  </si>
  <si>
    <t>Weißflossengründling</t>
  </si>
  <si>
    <t>Wels</t>
  </si>
  <si>
    <t>Wollhandkrabbe</t>
  </si>
  <si>
    <t>Zährte</t>
  </si>
  <si>
    <t>Zander</t>
  </si>
  <si>
    <t>Ziege</t>
  </si>
  <si>
    <t>Zingel</t>
  </si>
  <si>
    <t>Zobel</t>
  </si>
  <si>
    <t>Zope</t>
  </si>
  <si>
    <t>Zwergstichling</t>
  </si>
  <si>
    <t>Zwergwels</t>
  </si>
  <si>
    <r>
      <t xml:space="preserve">0+ </t>
    </r>
    <r>
      <rPr>
        <b/>
        <sz val="11"/>
        <color rgb="FFFF0000"/>
        <rFont val="Arial"/>
        <family val="2"/>
      </rPr>
      <t>*</t>
    </r>
  </si>
  <si>
    <t>Ergänzende Anmerkungen zur Befischung oder zum Fischbestand:</t>
  </si>
  <si>
    <r>
      <t xml:space="preserve">* </t>
    </r>
    <r>
      <rPr>
        <sz val="11"/>
        <rFont val="Arial Narrow"/>
        <family val="2"/>
      </rPr>
      <t>Individuen der Altersklasse 0+ sind bereits während der Befischung artspezifisch zu identifizieren und getrennt zu protokollieren!</t>
    </r>
  </si>
  <si>
    <t>Drahtseil</t>
  </si>
  <si>
    <t>effektiv</t>
  </si>
  <si>
    <t>befischte Breite</t>
  </si>
  <si>
    <t>Liste Kathoden</t>
  </si>
  <si>
    <t>Kupferlitze</t>
  </si>
  <si>
    <t>Anderer</t>
  </si>
  <si>
    <t>Bearbeiter_1</t>
  </si>
  <si>
    <t>Bearbeiter_2</t>
  </si>
  <si>
    <t>Strasse</t>
  </si>
  <si>
    <t>PLZ_Ort</t>
  </si>
  <si>
    <t>Tel</t>
  </si>
  <si>
    <t>Email</t>
  </si>
  <si>
    <t>Adresskopf</t>
  </si>
  <si>
    <t>changed</t>
  </si>
  <si>
    <t>WRRL-Probestellen-Nr.:</t>
  </si>
  <si>
    <t>Gewaessername</t>
  </si>
  <si>
    <t>Ortsangabe</t>
  </si>
  <si>
    <t>Datum</t>
  </si>
  <si>
    <t>Vorfluter_1</t>
  </si>
  <si>
    <t>Vorfluter_2</t>
  </si>
  <si>
    <t>Vorfluter_3</t>
  </si>
  <si>
    <t>Vorfluter_4</t>
  </si>
  <si>
    <t>Vorfluter_5</t>
  </si>
  <si>
    <t>B13</t>
  </si>
  <si>
    <t>X13</t>
  </si>
  <si>
    <t>AS13</t>
  </si>
  <si>
    <t>I15</t>
  </si>
  <si>
    <t>R15</t>
  </si>
  <si>
    <t>AB15</t>
  </si>
  <si>
    <t>AJ15</t>
  </si>
  <si>
    <t>AT15</t>
  </si>
  <si>
    <t>F19</t>
  </si>
  <si>
    <t>AI19</t>
  </si>
  <si>
    <t>AR19</t>
  </si>
  <si>
    <t>F20</t>
  </si>
  <si>
    <t>AI20</t>
  </si>
  <si>
    <t>AR20</t>
  </si>
  <si>
    <t>WRRL-PS-Nr</t>
  </si>
  <si>
    <t>B23</t>
  </si>
  <si>
    <t>TK25_1</t>
  </si>
  <si>
    <t>TK25_2</t>
  </si>
  <si>
    <t>TK25_3</t>
  </si>
  <si>
    <t>TK25_4</t>
  </si>
  <si>
    <t>L23</t>
  </si>
  <si>
    <t>R23</t>
  </si>
  <si>
    <t>X23</t>
  </si>
  <si>
    <t>AC23</t>
  </si>
  <si>
    <t>PS-Laenge</t>
  </si>
  <si>
    <r>
      <t xml:space="preserve"> Randstreifen:</t>
    </r>
    <r>
      <rPr>
        <sz val="11"/>
        <color rgb="FFFF0000"/>
        <rFont val="Arial"/>
        <family val="2"/>
      </rPr>
      <t>**</t>
    </r>
  </si>
  <si>
    <t>Hoehe_ueNN</t>
  </si>
  <si>
    <t>WK-Nr</t>
  </si>
  <si>
    <t>Uhrzeit</t>
  </si>
  <si>
    <t>Sichttiefe</t>
  </si>
  <si>
    <t>Leitfaehigkeit</t>
  </si>
  <si>
    <t>Regen_keine</t>
  </si>
  <si>
    <t>Regen_vor</t>
  </si>
  <si>
    <t>Regen_waehrend</t>
  </si>
  <si>
    <t>Truebung_keine</t>
  </si>
  <si>
    <t>Truebung_schwach</t>
  </si>
  <si>
    <t>Truebung_deutlich</t>
  </si>
  <si>
    <t>Schaum_keine</t>
  </si>
  <si>
    <t>Schaum_schwach</t>
  </si>
  <si>
    <t>Schaum_deutlich</t>
  </si>
  <si>
    <t>D29</t>
  </si>
  <si>
    <t>N29</t>
  </si>
  <si>
    <t>W29</t>
  </si>
  <si>
    <t>AG29</t>
  </si>
  <si>
    <t>B34</t>
  </si>
  <si>
    <t>L34</t>
  </si>
  <si>
    <t>W34</t>
  </si>
  <si>
    <t>AG34</t>
  </si>
  <si>
    <t>Breite_&lt;1</t>
  </si>
  <si>
    <t>Breite_1-2</t>
  </si>
  <si>
    <t>Breite_2-5</t>
  </si>
  <si>
    <t>Breite_5-15</t>
  </si>
  <si>
    <t>Breite_15-50</t>
  </si>
  <si>
    <t>Breite_50-100</t>
  </si>
  <si>
    <t>Breite_&gt;100</t>
  </si>
  <si>
    <t>Breite_Schaetzwert</t>
  </si>
  <si>
    <t>Q49</t>
  </si>
  <si>
    <t>Inhalt</t>
  </si>
  <si>
    <t>Formularzelle</t>
  </si>
  <si>
    <t>Gewaessertyp_Graben</t>
  </si>
  <si>
    <t>Gewaessertyp_Kanal</t>
  </si>
  <si>
    <t>Gewaessertyp_Bach</t>
  </si>
  <si>
    <t>Gewaessertyp_Fluss</t>
  </si>
  <si>
    <t>Gewaessertyp_See</t>
  </si>
  <si>
    <t>RW_Grenze_unten</t>
  </si>
  <si>
    <t>HW_Grenze_unten</t>
  </si>
  <si>
    <t>Grenze_oben_Text</t>
  </si>
  <si>
    <t>Grenze_unten_Text</t>
  </si>
  <si>
    <t>RW_Grenze_oben</t>
  </si>
  <si>
    <t>HW_Grenze_oben</t>
  </si>
  <si>
    <t>Tiefe_&lt;0,1</t>
  </si>
  <si>
    <t>Tiefe_0,1-0,3</t>
  </si>
  <si>
    <t>Tiefe_0,3-0,5</t>
  </si>
  <si>
    <t>Tiefe_0,5-1</t>
  </si>
  <si>
    <t>Tiefe_1-2</t>
  </si>
  <si>
    <t>Tiefe_2-4</t>
  </si>
  <si>
    <t>Tiefe_&gt;4</t>
  </si>
  <si>
    <t>Tiefe_Schaetzwert</t>
  </si>
  <si>
    <t>Q54</t>
  </si>
  <si>
    <t>Inhalt_fehlt</t>
  </si>
  <si>
    <t>Tiefenvarianz_gleichm_tief</t>
  </si>
  <si>
    <t>Tiefenvarianz_gleichm_flach</t>
  </si>
  <si>
    <t>Tiefenvarianz_wechselnd</t>
  </si>
  <si>
    <t>Tiefenvarianz_Flachstellen</t>
  </si>
  <si>
    <t>Tiefenvarianz_Gumpen</t>
  </si>
  <si>
    <t>Linie_geradlinig</t>
  </si>
  <si>
    <t>Linie_Biegungen</t>
  </si>
  <si>
    <t>Linie_gewunden</t>
  </si>
  <si>
    <t>Linie_maeandrierend</t>
  </si>
  <si>
    <t>Linie_Furkationen</t>
  </si>
  <si>
    <t>Gewaessertyp_Teich/Weiher</t>
  </si>
  <si>
    <t>Stroemung_reissend</t>
  </si>
  <si>
    <t>Stroemung_turbulent</t>
  </si>
  <si>
    <t>Stroemung_fliessend+Turbulenzen</t>
  </si>
  <si>
    <t>Stroemung_traege_fliessend</t>
  </si>
  <si>
    <t>Stroemung_Rueckstroemung</t>
  </si>
  <si>
    <t>Wasserfuehrung_gering</t>
  </si>
  <si>
    <t>Wasserfuehrung_normal</t>
  </si>
  <si>
    <t>Wasserfuehrung_stark</t>
  </si>
  <si>
    <t>Gesamtprofil_naturnah</t>
  </si>
  <si>
    <t>Gesamtprofil_naturfern</t>
  </si>
  <si>
    <t>FFH-Gebiet-Nr</t>
  </si>
  <si>
    <t>Anlass:</t>
  </si>
  <si>
    <t>Anlass_WRRL</t>
  </si>
  <si>
    <t>Anlass_FFH-RL</t>
  </si>
  <si>
    <t>Anlass_sonstiger</t>
  </si>
  <si>
    <t xml:space="preserve"> Streckenanteil mit geschüttetem Damm:</t>
  </si>
  <si>
    <t>Neigung ca.</t>
  </si>
  <si>
    <t>Umland_Nadelwald</t>
  </si>
  <si>
    <t>Umland_Mischwald</t>
  </si>
  <si>
    <t>Umland_Laubwald</t>
  </si>
  <si>
    <t>Umland_Auwald</t>
  </si>
  <si>
    <t>Umland_Wiese</t>
  </si>
  <si>
    <t>Umland_Kulturland</t>
  </si>
  <si>
    <t>Umland_Feuchtgebiet</t>
  </si>
  <si>
    <t>Umland_Siedlung</t>
  </si>
  <si>
    <t>C81</t>
  </si>
  <si>
    <t>N81</t>
  </si>
  <si>
    <t>AB81</t>
  </si>
  <si>
    <t>AO81</t>
  </si>
  <si>
    <t>C83</t>
  </si>
  <si>
    <t>N83</t>
  </si>
  <si>
    <t>AB83</t>
  </si>
  <si>
    <t>AO83</t>
  </si>
  <si>
    <t>Ufer_Randstr_nicht_vorhanden</t>
  </si>
  <si>
    <t>Ufer_Neigung_Flachufer</t>
  </si>
  <si>
    <t>Ufer_Neigung_Schraegufer</t>
  </si>
  <si>
    <t>Ufer_Neigung_Abbruch</t>
  </si>
  <si>
    <t>Ufer_Neigung_Unterspuelung</t>
  </si>
  <si>
    <t>K90</t>
  </si>
  <si>
    <t>V90</t>
  </si>
  <si>
    <t>AG90</t>
  </si>
  <si>
    <t>AP90</t>
  </si>
  <si>
    <t>Ufer_Anteil_Damm</t>
  </si>
  <si>
    <t>Ufer_Damm_Neigung</t>
  </si>
  <si>
    <t>Ufer_Buhnenbereich</t>
  </si>
  <si>
    <t>Ufer_Anteil_Baumwurzeln</t>
  </si>
  <si>
    <t>V93</t>
  </si>
  <si>
    <t>AG93</t>
  </si>
  <si>
    <t>AG96</t>
  </si>
  <si>
    <t>Ufer_Bewuchs_ohne</t>
  </si>
  <si>
    <t>Ufer_Bewuchs_Graeser</t>
  </si>
  <si>
    <t>Ufer_Bewuchs_Schilf/Rohr</t>
  </si>
  <si>
    <t>Ufer_Bewuchs_Straeucher</t>
  </si>
  <si>
    <t>Ufer_Bewuchs_Weiden</t>
  </si>
  <si>
    <t>Ufer_Bewuchs_Erlen</t>
  </si>
  <si>
    <t>Ufer_Bewuchs_andere_Baeume</t>
  </si>
  <si>
    <t>V99</t>
  </si>
  <si>
    <t>AG99</t>
  </si>
  <si>
    <t>AP99</t>
  </si>
  <si>
    <t>V101</t>
  </si>
  <si>
    <t>AG101</t>
  </si>
  <si>
    <t>AP101</t>
  </si>
  <si>
    <t>V103</t>
  </si>
  <si>
    <t>AG103</t>
  </si>
  <si>
    <t>AP103</t>
  </si>
  <si>
    <t>AT103</t>
  </si>
  <si>
    <t>Ufer_Bewuchs_Freifeld_%</t>
  </si>
  <si>
    <t>Ufer_Verbau_Freifeld_%</t>
  </si>
  <si>
    <t>Ufer_Verbau_keine</t>
  </si>
  <si>
    <t>Ufer_Verbau_Faschinen</t>
  </si>
  <si>
    <t>Ufer_Verbau_Drahtnetze</t>
  </si>
  <si>
    <t>Ufer_Verbau_ueberwachsen</t>
  </si>
  <si>
    <t>Ufer_Verbau_Mauer_unverfugt</t>
  </si>
  <si>
    <t>Ufer_Verbau_Mauer_verfugt</t>
  </si>
  <si>
    <t>Ufer_Verbau_Steinwurf</t>
  </si>
  <si>
    <t>K106</t>
  </si>
  <si>
    <t>V106</t>
  </si>
  <si>
    <t>AI106</t>
  </si>
  <si>
    <t>AP106</t>
  </si>
  <si>
    <t>AT108</t>
  </si>
  <si>
    <t>K108</t>
  </si>
  <si>
    <t>V108</t>
  </si>
  <si>
    <t>AI108</t>
  </si>
  <si>
    <t>AP108</t>
  </si>
  <si>
    <t>Gewässersohle, Substrate:</t>
  </si>
  <si>
    <t>Besonderheit_kolmatiert</t>
  </si>
  <si>
    <t>Besonderheit_Eisenocker</t>
  </si>
  <si>
    <t>Besonderheit_Treibsand</t>
  </si>
  <si>
    <t>Besonderheit_Faulschlamm</t>
  </si>
  <si>
    <t>Strukturen_Totholz</t>
  </si>
  <si>
    <t>Strukturen_Wurzeln</t>
  </si>
  <si>
    <t>Strukturen_Aeste</t>
  </si>
  <si>
    <t>Strukturen_Schwimmblattpfl</t>
  </si>
  <si>
    <t>Strukturen_Freifeld_Haeufigkeit</t>
  </si>
  <si>
    <t>Strukturen_Freifeld_Text</t>
  </si>
  <si>
    <t>Ufer_Verbau_Freifeld_Text</t>
  </si>
  <si>
    <t>Ufer_Bewuchs_Freifeld_Text</t>
  </si>
  <si>
    <t>K112</t>
  </si>
  <si>
    <t>U112</t>
  </si>
  <si>
    <t>AF112</t>
  </si>
  <si>
    <t>AP112</t>
  </si>
  <si>
    <t>K114</t>
  </si>
  <si>
    <t>U114</t>
  </si>
  <si>
    <t>AF114</t>
  </si>
  <si>
    <t>AP114</t>
  </si>
  <si>
    <t>K117</t>
  </si>
  <si>
    <t>Sohle_Substrat_Schlamm</t>
  </si>
  <si>
    <t>Sohle_Substrat_Lehm/Ton</t>
  </si>
  <si>
    <t>Sohle_Substrat_Erdreich</t>
  </si>
  <si>
    <t>Sohle_Substrat_Sand</t>
  </si>
  <si>
    <t>Sohle_Substrat_Kies</t>
  </si>
  <si>
    <t>Sohle_Substrat_Grobkies</t>
  </si>
  <si>
    <t>Sohle_Substrat_Steine</t>
  </si>
  <si>
    <t>Sohle_Substrat_Felsen</t>
  </si>
  <si>
    <t>Sohle_Verbau_keine</t>
  </si>
  <si>
    <t>Sohle_Verbau_Rasensteine</t>
  </si>
  <si>
    <t>Sohle_Verbau_Drahntnetze</t>
  </si>
  <si>
    <t>Sohle_Verbau_Pflasterung</t>
  </si>
  <si>
    <t>Sohle_Verbau_Betonschale</t>
  </si>
  <si>
    <t xml:space="preserve"> Besonderheiten:</t>
  </si>
  <si>
    <t>AB117</t>
  </si>
  <si>
    <t>AP117</t>
  </si>
  <si>
    <t>K119</t>
  </si>
  <si>
    <t>AB119</t>
  </si>
  <si>
    <t>AP119</t>
  </si>
  <si>
    <t>C128</t>
  </si>
  <si>
    <t>O128</t>
  </si>
  <si>
    <t>AB128</t>
  </si>
  <si>
    <t>AN128</t>
  </si>
  <si>
    <t>C130</t>
  </si>
  <si>
    <t>O130</t>
  </si>
  <si>
    <t>AB130</t>
  </si>
  <si>
    <t>AN130</t>
  </si>
  <si>
    <t>AP130</t>
  </si>
  <si>
    <t>Nutzung_Einfluss_keine</t>
  </si>
  <si>
    <t>Nutzung_Einfluss_unbekannt</t>
  </si>
  <si>
    <t>Nutzung_Einfluss_Wasserkraft</t>
  </si>
  <si>
    <t>Nutzung_Einfluss_Stauhaltung</t>
  </si>
  <si>
    <t>Nutzung_Einfluss_Schwall</t>
  </si>
  <si>
    <t>Nutzung_Einfluss_Schifffahrt</t>
  </si>
  <si>
    <t>Nutzung_Einfluss_Bewaesserung</t>
  </si>
  <si>
    <t>Nutzung_Einfluss_Entwaesserung</t>
  </si>
  <si>
    <t>Nutzung_Einfluss_HW-Ablauf</t>
  </si>
  <si>
    <t>Nutzung_Einfluss_Badebetrieb</t>
  </si>
  <si>
    <t>Nutzung_Einfluss_Viehtraenke</t>
  </si>
  <si>
    <t>Nutzung_Einfluss_Holzberieselung</t>
  </si>
  <si>
    <t>Nutzung_Einfluss_Trinkwasser</t>
  </si>
  <si>
    <t>Nutzung_Einfluss_Freifeld</t>
  </si>
  <si>
    <t>Nutzung_Einfluss_Freifeld_Text</t>
  </si>
  <si>
    <t>AT136</t>
  </si>
  <si>
    <t>Stillwasserbereiche_&lt;10</t>
  </si>
  <si>
    <t>Stillwasserbereiche_10-25</t>
  </si>
  <si>
    <t>Stillwasserbereiche_25-50</t>
  </si>
  <si>
    <t>Stillwasserbereiche_50-75</t>
  </si>
  <si>
    <t>Stillwasserbereiche_&gt;75</t>
  </si>
  <si>
    <t>Bewirtschaftung_Angelfischerei</t>
  </si>
  <si>
    <t>Bewirtschaftung_Berufsfischerei</t>
  </si>
  <si>
    <t>Bewirtschaftung_Teichspeisung</t>
  </si>
  <si>
    <t>Bewirtschaftung_Teichablauf</t>
  </si>
  <si>
    <t>Bewirtschaftung_Fischereiberechtigter</t>
  </si>
  <si>
    <t>L142</t>
  </si>
  <si>
    <t>C146</t>
  </si>
  <si>
    <t>L146</t>
  </si>
  <si>
    <t>Y146</t>
  </si>
  <si>
    <t>AB146</t>
  </si>
  <si>
    <t>AK146</t>
  </si>
  <si>
    <t>AX146</t>
  </si>
  <si>
    <t>C147</t>
  </si>
  <si>
    <t>L147</t>
  </si>
  <si>
    <t>Y147</t>
  </si>
  <si>
    <t>AB147</t>
  </si>
  <si>
    <t>AK147</t>
  </si>
  <si>
    <t>AX147</t>
  </si>
  <si>
    <t>Besatz_1_Art</t>
  </si>
  <si>
    <t>Besatz_1_Groessenklasse</t>
  </si>
  <si>
    <t>Besatz_1_Jahr</t>
  </si>
  <si>
    <t>Besatz_2_Art</t>
  </si>
  <si>
    <t>Besatz_2_Groessenklasse</t>
  </si>
  <si>
    <t>Besatz_2_Jahr</t>
  </si>
  <si>
    <t>Besatz_3_Art</t>
  </si>
  <si>
    <t>Besatz_3_Groessenklasse</t>
  </si>
  <si>
    <t>Besatz_3_Jahr</t>
  </si>
  <si>
    <t>Besatz_4_Art</t>
  </si>
  <si>
    <t>Besatz_4_Groessenklasse</t>
  </si>
  <si>
    <t>Besatz_4_Jahr</t>
  </si>
  <si>
    <t>Sonstiges</t>
  </si>
  <si>
    <t>C151</t>
  </si>
  <si>
    <t>Ausruestung_E-Geraet_Hersteller</t>
  </si>
  <si>
    <t>Ausruestung_E-Geraet_Modell</t>
  </si>
  <si>
    <t>Ausruestung_E-Geraet_Spannung</t>
  </si>
  <si>
    <t>Ausruestung_E-Geraet_Leistung</t>
  </si>
  <si>
    <t>Ausruestung_Ringanode_Durchmesser</t>
  </si>
  <si>
    <t>Ausruestung_Ringanode_Anzahl</t>
  </si>
  <si>
    <t>Ausruestung_Kathodentyp</t>
  </si>
  <si>
    <t>Ausruestung_Streifenanode_Anzahl</t>
  </si>
  <si>
    <t>K161</t>
  </si>
  <si>
    <t>X161</t>
  </si>
  <si>
    <t>AI161</t>
  </si>
  <si>
    <t>AV161</t>
  </si>
  <si>
    <t>K164</t>
  </si>
  <si>
    <t>AF164</t>
  </si>
  <si>
    <t>AV164</t>
  </si>
  <si>
    <t>K166</t>
  </si>
  <si>
    <t>Strukturen_submerse_Makrophyten</t>
  </si>
  <si>
    <t>Strukturen_emerse_Makrophyten</t>
  </si>
  <si>
    <t>Strukturen_Schilf/Roehricht</t>
  </si>
  <si>
    <t>Nutzung_Einfluss_HW-Rueckhaltung</t>
  </si>
  <si>
    <t>Pruefsumme</t>
  </si>
  <si>
    <t>Sohle_Verbau_Steinschuettung</t>
  </si>
  <si>
    <t>Gesamtprofil_leicht_beeintraechtigt</t>
  </si>
  <si>
    <t>Gesamtprofil_deutlich_beeintraechtigt</t>
  </si>
  <si>
    <t>Stroemung_gleichmaessig_fliessend</t>
  </si>
  <si>
    <t>Gewaessertyp_Altw_angebunden</t>
  </si>
  <si>
    <t>Gewaessertyp_Altw_abgeschnitten</t>
  </si>
  <si>
    <t>Ufer_Randstr_beidseitig_vollstaendig</t>
  </si>
  <si>
    <t>Ufer_Bewuchs_Blattpflanzen</t>
  </si>
  <si>
    <t>Ausruestung_Kiemen/Spiegelnetz</t>
  </si>
  <si>
    <t>Ausruestung_Stopp/Sperrnetz</t>
  </si>
  <si>
    <t>S176</t>
  </si>
  <si>
    <t>Befischt_Gewaesserbreite_Strecke</t>
  </si>
  <si>
    <t>Befischt_Gewaesserbreite_stromab</t>
  </si>
  <si>
    <t>Befischt_Gewaesserbreite_stromauf</t>
  </si>
  <si>
    <t>Befischt_Gewaesserbreite_Boot</t>
  </si>
  <si>
    <t>Befischt_Gewaesserbreite_watend</t>
  </si>
  <si>
    <t>Befischt_Gewaesserbreite_Ufer</t>
  </si>
  <si>
    <t>Befischt_Ufer_Strecke</t>
  </si>
  <si>
    <t>Befischt_Ufer_stromauf</t>
  </si>
  <si>
    <t>Befischt_Ufer_stromab</t>
  </si>
  <si>
    <t>Befischt_Ufer_Boot</t>
  </si>
  <si>
    <t>Befischt_Ufer_watend</t>
  </si>
  <si>
    <t>Befischt_Ufer_Ufer</t>
  </si>
  <si>
    <t>Befischt_Gewaesserbreite_Breite</t>
  </si>
  <si>
    <t>Befischt_Ufer_Breite</t>
  </si>
  <si>
    <t>Y176</t>
  </si>
  <si>
    <t>S179</t>
  </si>
  <si>
    <t>Y179</t>
  </si>
  <si>
    <t>Anlass_sonstiger_Freitext</t>
  </si>
  <si>
    <t>Fliessgeschwindigkeit_&lt;0,1</t>
  </si>
  <si>
    <t>Fliessgeschwindigkeit_0,1-0,25</t>
  </si>
  <si>
    <t>Fliessgeschwindigkeit_0,25-0,5</t>
  </si>
  <si>
    <t>Fliessgeschwindigkeit_0,5-0,75</t>
  </si>
  <si>
    <t>Fliessgeschwindigkeit_0,75-1</t>
  </si>
  <si>
    <t>Fliessgeschwindigkeit_&gt;1</t>
  </si>
  <si>
    <t>Aal</t>
  </si>
  <si>
    <t>Liste Arten_1</t>
  </si>
  <si>
    <t>Liste Arten_2</t>
  </si>
  <si>
    <t>(Anodonta cygnaea)</t>
  </si>
  <si>
    <t>(Bachforelle x Bachsaibling)</t>
  </si>
  <si>
    <t>(Alburnus alburnus)</t>
  </si>
  <si>
    <t>(Eudontomyzon mariae)</t>
  </si>
  <si>
    <t>(Gobio albipinnatus)</t>
  </si>
  <si>
    <t>(Silurus glanis)</t>
  </si>
  <si>
    <t>(Eriocheir sinensis)</t>
  </si>
  <si>
    <t>(Vimba vimba)</t>
  </si>
  <si>
    <t>(Sander lucioperca)</t>
  </si>
  <si>
    <t>(Pelecus cultratus)</t>
  </si>
  <si>
    <t>(Zingel zingel)</t>
  </si>
  <si>
    <t>(Abramis sapa)</t>
  </si>
  <si>
    <t>(Abramis ballerus)</t>
  </si>
  <si>
    <t>(Pungitius pungitius)</t>
  </si>
  <si>
    <t>(Ictalurus spec.)</t>
  </si>
  <si>
    <t>(Anguilla anguilla)</t>
  </si>
  <si>
    <t>(Leuciscus idus)</t>
  </si>
  <si>
    <t>(Thymallus thymallus)</t>
  </si>
  <si>
    <t>(Salmo trutta fario)</t>
  </si>
  <si>
    <t>(Lampetra planeri)</t>
  </si>
  <si>
    <t>(Salvelinus fontinalis)</t>
  </si>
  <si>
    <t>(Barbus barbus)</t>
  </si>
  <si>
    <t>(Perca fluviatilis)</t>
  </si>
  <si>
    <t>(Rhodeus amarus)</t>
  </si>
  <si>
    <t>(Pseudorasbora parva)</t>
  </si>
  <si>
    <t>(Abramis brama)</t>
  </si>
  <si>
    <t>(Leuciscus cephalus)</t>
  </si>
  <si>
    <t>(Austropotamobius pallipes)</t>
  </si>
  <si>
    <t>(Gasterosteus aculeatus)</t>
  </si>
  <si>
    <t>(Astacus astacus)</t>
  </si>
  <si>
    <t>(Phoxinus phoxinus)</t>
  </si>
  <si>
    <t>(Seesaibling x Bachsaibling)</t>
  </si>
  <si>
    <t>(Coregonus spec.)</t>
  </si>
  <si>
    <t>(Alosa fallax)</t>
  </si>
  <si>
    <t>(Platichthys flesus)</t>
  </si>
  <si>
    <t>(Unio tumidus)</t>
  </si>
  <si>
    <t>(Unio crassus)</t>
  </si>
  <si>
    <t>(Lampetra fluviatilis)</t>
  </si>
  <si>
    <t>(Margaritifera margaritifera)</t>
  </si>
  <si>
    <t>(Leuciscus pigus virgo)</t>
  </si>
  <si>
    <t>(Astacus leptodactylus)</t>
  </si>
  <si>
    <t>(Carassius gibelio)</t>
  </si>
  <si>
    <t>(Carassius auratus)</t>
  </si>
  <si>
    <t>(Sabanejewia balcanica)</t>
  </si>
  <si>
    <t>(Ctenopharyngodon idella)</t>
  </si>
  <si>
    <t>(Cottus gobio)</t>
  </si>
  <si>
    <t>(Gobio gobio)</t>
  </si>
  <si>
    <t>(Abramis bjoerkna)</t>
  </si>
  <si>
    <t>(Leuciscus leuciscus)</t>
  </si>
  <si>
    <t>(Esox lucius)</t>
  </si>
  <si>
    <t>(Hucho hucho)</t>
  </si>
  <si>
    <t>(Orconectes immunis)</t>
  </si>
  <si>
    <t>(Orconectes limosus)</t>
  </si>
  <si>
    <t>(Carassius carassius)</t>
  </si>
  <si>
    <t>(Cyprinus carpio)</t>
  </si>
  <si>
    <t>(Gambusia spec.)</t>
  </si>
  <si>
    <t>(Gymnocephalus cernuus)</t>
  </si>
  <si>
    <t>(Bestandsaufnahme ohne Nachweis)</t>
  </si>
  <si>
    <t>(Fischbestandsaufnahme o. Nachweis)</t>
  </si>
  <si>
    <t>(Krebsbestandsaufnahme o. Nachweis)</t>
  </si>
  <si>
    <t>(Neogobius kessleri)</t>
  </si>
  <si>
    <t>(Salmo salar)</t>
  </si>
  <si>
    <t>(Alosa alosa)</t>
  </si>
  <si>
    <t>(Chalcalburnus chalcoides mento)</t>
  </si>
  <si>
    <t>(Unio pictorum)</t>
  </si>
  <si>
    <t>(Proterorhinus marmoratus)</t>
  </si>
  <si>
    <t>(Hypophthalmichthys nobilis)</t>
  </si>
  <si>
    <t>(Procambarus fallax virginalis)</t>
  </si>
  <si>
    <t>(Salmo trutta trutta)</t>
  </si>
  <si>
    <t>(Petromyzon marinus)</t>
  </si>
  <si>
    <t>(Leucaspius delineatus)</t>
  </si>
  <si>
    <t>(Chondrostoma nasus)</t>
  </si>
  <si>
    <t>(Lampetra spec.)</t>
  </si>
  <si>
    <t>(Coregonus oxyrhynchus)</t>
  </si>
  <si>
    <t>(Coregonus maraena)</t>
  </si>
  <si>
    <t>(Rutilus frisii meidingeri)</t>
  </si>
  <si>
    <t>(Lota lota)</t>
  </si>
  <si>
    <t>(Aspius aspius)</t>
  </si>
  <si>
    <t>(Oncorhynchus mykiss)</t>
  </si>
  <si>
    <t>(Rutilus rutilus)</t>
  </si>
  <si>
    <t>(Scardinius erythrophthalmus)</t>
  </si>
  <si>
    <t>(Misgurnus fossilis)</t>
  </si>
  <si>
    <t>(Tinca tinca)</t>
  </si>
  <si>
    <t>(Barbatula barbatula)</t>
  </si>
  <si>
    <t>(Alburnoides bipunctatus)</t>
  </si>
  <si>
    <t>(Gymnocephalus schraetser)</t>
  </si>
  <si>
    <t>(Micropterus spec.)</t>
  </si>
  <si>
    <t>(Neogobius melanostomus)</t>
  </si>
  <si>
    <t>(Salmo trutta lacustris)</t>
  </si>
  <si>
    <t>(Salvelinus alpinus)</t>
  </si>
  <si>
    <t>(Pacifastacus leniusculus)</t>
  </si>
  <si>
    <t>(Hypophthalmichthys molitrix)</t>
  </si>
  <si>
    <t>(Lepomis gibbosus)</t>
  </si>
  <si>
    <t>(Cobitis taenia)</t>
  </si>
  <si>
    <t>(Gobio uranoscopus)</t>
  </si>
  <si>
    <t>(Austropotamobius torrentium)</t>
  </si>
  <si>
    <t>(Acipenser ruthenus)</t>
  </si>
  <si>
    <t>(Acipenser stellatus)</t>
  </si>
  <si>
    <t>(Osmerus eperlanus spirinchus)</t>
  </si>
  <si>
    <t>(Osmerus eperlanus eperlanus)</t>
  </si>
  <si>
    <t>(Acipenser sturio)</t>
  </si>
  <si>
    <t>(Zingel streber)</t>
  </si>
  <si>
    <t>(Leuciscus souffia agassizi)</t>
  </si>
  <si>
    <t>(Procambarus clarkii)</t>
  </si>
  <si>
    <t>(Atyaephyra desmaresti)</t>
  </si>
  <si>
    <t>(Anodonta / Pseudanodonta spec.)</t>
  </si>
  <si>
    <t>(Pseudanodonta complanata)</t>
  </si>
  <si>
    <t>(Anodonta anatina)</t>
  </si>
  <si>
    <t>ArtenArray_1 für Private Sub UserForm</t>
  </si>
  <si>
    <t>ArtenArray_2 für Private Sub UserForm</t>
  </si>
  <si>
    <t>Flussgrundel</t>
  </si>
  <si>
    <t>(Neogobius fluviatilis)</t>
  </si>
  <si>
    <t>Nackthalsgrundel</t>
  </si>
  <si>
    <t>(Neogobius gymnotrachelus)</t>
  </si>
  <si>
    <t>Ergaenzende_Anmerkungen</t>
  </si>
  <si>
    <t>C183</t>
  </si>
  <si>
    <t>&gt;5-10</t>
  </si>
  <si>
    <t>Summe</t>
  </si>
  <si>
    <t>davon 0+</t>
  </si>
  <si>
    <t>&gt;10-15</t>
  </si>
  <si>
    <t>&gt;15-20</t>
  </si>
  <si>
    <t>&gt;20-25</t>
  </si>
  <si>
    <t>&gt;25-30</t>
  </si>
  <si>
    <t>&gt;30-40</t>
  </si>
  <si>
    <t>&gt;40-50</t>
  </si>
  <si>
    <t>&gt;50-60</t>
  </si>
  <si>
    <t>Zeile</t>
  </si>
  <si>
    <t>Spalte</t>
  </si>
  <si>
    <t>C</t>
  </si>
  <si>
    <t>R</t>
  </si>
  <si>
    <t>U</t>
  </si>
  <si>
    <t>X</t>
  </si>
  <si>
    <t>AA</t>
  </si>
  <si>
    <t>AC</t>
  </si>
  <si>
    <t>AF</t>
  </si>
  <si>
    <t>AI</t>
  </si>
  <si>
    <t>AK</t>
  </si>
  <si>
    <t>AN</t>
  </si>
  <si>
    <t>AQ</t>
  </si>
  <si>
    <t>AT</t>
  </si>
  <si>
    <t>AW</t>
  </si>
  <si>
    <t>Liste Mon.St.Nr. WRRL</t>
  </si>
  <si>
    <t>Gewaesser</t>
  </si>
  <si>
    <t>Ort</t>
  </si>
  <si>
    <t>Marker für CommandButton1 in frmBefehle:</t>
  </si>
  <si>
    <t>http://www.t-online.de/computer/software/office/id_15177082/makros-in-microsoft-office-aktivieren.html</t>
  </si>
  <si>
    <t>H5</t>
  </si>
  <si>
    <t>H7</t>
  </si>
  <si>
    <t>AF5</t>
  </si>
  <si>
    <t>AF7</t>
  </si>
  <si>
    <t>AF9</t>
  </si>
  <si>
    <t>K9</t>
  </si>
  <si>
    <t>Marker: Change-Ereignis bei eingelesener *.efi:</t>
  </si>
  <si>
    <t>Wassertemperatur</t>
  </si>
  <si>
    <t>Ufer_Randstr_einseitig/unvollstaendig</t>
  </si>
  <si>
    <t>AQ3</t>
  </si>
  <si>
    <t>Makrowarnung, Link (ohne VBA-Relevanz):</t>
  </si>
  <si>
    <t>Kartenausschnitt mit eingezeichneten Grenzen der Probestrecke:</t>
  </si>
  <si>
    <t>© Fischereiforschungsstelle B.-W.</t>
  </si>
  <si>
    <r>
      <t xml:space="preserve">Verein / </t>
    </r>
    <r>
      <rPr>
        <b/>
        <sz val="7"/>
        <color theme="1"/>
        <rFont val="Arial"/>
        <family val="2"/>
      </rPr>
      <t>Ansprechpartner</t>
    </r>
    <r>
      <rPr>
        <sz val="7"/>
        <color theme="1"/>
        <rFont val="Arial"/>
        <family val="2"/>
      </rPr>
      <t xml:space="preserve"> mit </t>
    </r>
    <r>
      <rPr>
        <b/>
        <sz val="7"/>
        <color rgb="FFC00000"/>
        <rFont val="Arial"/>
        <family val="2"/>
      </rPr>
      <t>Tel.-Nr.</t>
    </r>
    <r>
      <rPr>
        <sz val="7"/>
        <color theme="1"/>
        <rFont val="Arial"/>
        <family val="2"/>
      </rPr>
      <t xml:space="preserve"> und ggf. </t>
    </r>
    <r>
      <rPr>
        <b/>
        <sz val="7"/>
        <color theme="1"/>
        <rFont val="Arial"/>
        <family val="2"/>
      </rPr>
      <t>E-Mail-Adresse</t>
    </r>
  </si>
  <si>
    <t xml:space="preserve"> % Flachufer, 0-20°</t>
  </si>
  <si>
    <t xml:space="preserve"> % Schrägufer, 20-60°</t>
  </si>
  <si>
    <t xml:space="preserve"> % Abbruch, 60-90°</t>
  </si>
  <si>
    <t xml:space="preserve"> % Unterspülung, &gt;90°</t>
  </si>
  <si>
    <t>Version 2015-06-16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</si>
</sst>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h:mm;@"/>
    <numFmt numFmtId="166" formatCode="mm"/>
    <numFmt numFmtId="167" formatCode="dd"/>
    <numFmt numFmtId="168" formatCode="yyyy"/>
  </numFmts>
  <fonts count="51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Symbol"/>
      <family val="1"/>
      <charset val="2"/>
    </font>
    <font>
      <b/>
      <sz val="8"/>
      <color rgb="FF0000FF"/>
      <name val="Arial Narrow"/>
      <family val="2"/>
    </font>
    <font>
      <b/>
      <sz val="11"/>
      <color rgb="FF0000FF"/>
      <name val="Arial"/>
      <family val="2"/>
    </font>
    <font>
      <b/>
      <sz val="11"/>
      <color rgb="FF800000"/>
      <name val="Arial"/>
      <family val="2"/>
    </font>
    <font>
      <b/>
      <sz val="11"/>
      <color rgb="FFFF0000"/>
      <name val="Arial"/>
      <family val="2"/>
    </font>
    <font>
      <sz val="8"/>
      <color rgb="FF0000FF"/>
      <name val="Arial"/>
      <family val="2"/>
    </font>
    <font>
      <sz val="8"/>
      <color theme="1"/>
      <name val="Arial Narrow"/>
      <family val="2"/>
    </font>
    <font>
      <sz val="7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2"/>
      <color rgb="FFFF0000"/>
      <name val="Arial"/>
      <family val="2"/>
    </font>
    <font>
      <sz val="10"/>
      <color theme="1"/>
      <name val="Arial Narrow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20"/>
      <color rgb="FFC00000"/>
      <name val="Arial"/>
      <family val="2"/>
    </font>
    <font>
      <b/>
      <sz val="11"/>
      <color rgb="FF0033CC"/>
      <name val="Arial"/>
      <family val="2"/>
    </font>
    <font>
      <b/>
      <sz val="10"/>
      <color rgb="FFFF0000"/>
      <name val="Arial"/>
      <family val="2"/>
    </font>
    <font>
      <sz val="11"/>
      <name val="Arial Narrow"/>
      <family val="2"/>
    </font>
    <font>
      <b/>
      <sz val="11"/>
      <color rgb="FFC00000"/>
      <name val="Arial"/>
      <family val="2"/>
    </font>
    <font>
      <b/>
      <sz val="10"/>
      <color theme="1"/>
      <name val="Arial Narrow"/>
      <family val="2"/>
    </font>
    <font>
      <sz val="11"/>
      <color theme="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7"/>
      <color theme="1"/>
      <name val="Arial"/>
      <family val="2"/>
    </font>
    <font>
      <u/>
      <sz val="11"/>
      <color theme="10"/>
      <name val="Arial"/>
      <family val="2"/>
    </font>
    <font>
      <sz val="11.2"/>
      <color theme="1"/>
      <name val="Arial"/>
      <family val="2"/>
    </font>
    <font>
      <sz val="10"/>
      <color rgb="FF0033CC"/>
      <name val="Arial Narrow"/>
      <family val="2"/>
    </font>
    <font>
      <sz val="10"/>
      <color rgb="FF0033CC"/>
      <name val="Arial"/>
      <family val="2"/>
    </font>
    <font>
      <b/>
      <sz val="10"/>
      <color rgb="FF0033CC"/>
      <name val="Arial Narrow"/>
      <family val="2"/>
    </font>
    <font>
      <sz val="11"/>
      <color rgb="FF0033CC"/>
      <name val="Arial"/>
      <family val="2"/>
    </font>
    <font>
      <sz val="8"/>
      <color theme="0"/>
      <name val="Arial"/>
      <family val="2"/>
    </font>
    <font>
      <sz val="8"/>
      <color theme="0" tint="-0.249977111117893"/>
      <name val="Arial"/>
      <family val="2"/>
    </font>
    <font>
      <b/>
      <sz val="8"/>
      <name val="Arial Narrow"/>
      <family val="2"/>
    </font>
    <font>
      <b/>
      <sz val="17.5"/>
      <name val="Arial"/>
      <family val="2"/>
    </font>
    <font>
      <b/>
      <sz val="24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8"/>
      <color rgb="FF0000FF"/>
      <name val="Arial Narrow"/>
      <family val="2"/>
    </font>
    <font>
      <b/>
      <sz val="7"/>
      <color theme="1"/>
      <name val="Arial"/>
      <family val="2"/>
    </font>
    <font>
      <b/>
      <sz val="7"/>
      <color rgb="FFC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AEAEA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000FF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/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n">
        <color rgb="FF777777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777777"/>
      </bottom>
      <diagonal/>
    </border>
    <border>
      <left/>
      <right/>
      <top style="thin">
        <color indexed="64"/>
      </top>
      <bottom style="thin">
        <color rgb="FF777777"/>
      </bottom>
      <diagonal/>
    </border>
    <border>
      <left/>
      <right style="thin">
        <color indexed="64"/>
      </right>
      <top style="thin">
        <color indexed="64"/>
      </top>
      <bottom style="thin">
        <color rgb="FF777777"/>
      </bottom>
      <diagonal/>
    </border>
    <border>
      <left style="double">
        <color indexed="64"/>
      </left>
      <right/>
      <top style="thin">
        <color indexed="64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/>
      <diagonal/>
    </border>
    <border>
      <left/>
      <right/>
      <top style="thin">
        <color rgb="FF777777"/>
      </top>
      <bottom/>
      <diagonal/>
    </border>
    <border>
      <left/>
      <right style="thin">
        <color rgb="FF777777"/>
      </right>
      <top style="thin">
        <color rgb="FF777777"/>
      </top>
      <bottom/>
      <diagonal/>
    </border>
    <border>
      <left style="thin">
        <color rgb="FF777777"/>
      </left>
      <right/>
      <top/>
      <bottom/>
      <diagonal/>
    </border>
    <border>
      <left/>
      <right style="thin">
        <color rgb="FF777777"/>
      </right>
      <top/>
      <bottom/>
      <diagonal/>
    </border>
    <border>
      <left style="thin">
        <color rgb="FF777777"/>
      </left>
      <right/>
      <top/>
      <bottom style="thin">
        <color rgb="FF777777"/>
      </bottom>
      <diagonal/>
    </border>
    <border>
      <left/>
      <right style="thin">
        <color rgb="FF777777"/>
      </right>
      <top/>
      <bottom style="thin">
        <color rgb="FF777777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double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double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/>
      <right/>
      <top/>
      <bottom style="thick">
        <color rgb="FF0033CC"/>
      </bottom>
      <diagonal/>
    </border>
    <border>
      <left/>
      <right/>
      <top style="thick">
        <color rgb="FF0000FF"/>
      </top>
      <bottom/>
      <diagonal/>
    </border>
  </borders>
  <cellStyleXfs count="3">
    <xf numFmtId="0" fontId="0" fillId="0" borderId="0"/>
    <xf numFmtId="9" fontId="2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44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5" xfId="0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horizontal="right" vertical="center"/>
    </xf>
    <xf numFmtId="0" fontId="5" fillId="3" borderId="0" xfId="0" applyFont="1" applyFill="1" applyBorder="1"/>
    <xf numFmtId="0" fontId="6" fillId="3" borderId="0" xfId="0" applyFont="1" applyFill="1" applyBorder="1"/>
    <xf numFmtId="0" fontId="0" fillId="0" borderId="0" xfId="0" applyBorder="1" applyProtection="1"/>
    <xf numFmtId="0" fontId="0" fillId="0" borderId="0" xfId="0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164" fontId="2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Border="1"/>
    <xf numFmtId="0" fontId="9" fillId="0" borderId="10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top"/>
    </xf>
    <xf numFmtId="0" fontId="3" fillId="0" borderId="2" xfId="0" applyFont="1" applyBorder="1" applyAlignment="1" applyProtection="1">
      <alignment horizontal="left" vertical="top"/>
    </xf>
    <xf numFmtId="0" fontId="0" fillId="0" borderId="2" xfId="0" applyBorder="1" applyProtection="1"/>
    <xf numFmtId="0" fontId="0" fillId="0" borderId="3" xfId="0" applyBorder="1" applyProtection="1"/>
    <xf numFmtId="0" fontId="0" fillId="0" borderId="14" xfId="0" applyFill="1" applyBorder="1" applyProtection="1"/>
    <xf numFmtId="0" fontId="10" fillId="0" borderId="14" xfId="0" applyFont="1" applyFill="1" applyBorder="1" applyAlignment="1" applyProtection="1">
      <alignment horizontal="left" vertical="center"/>
    </xf>
    <xf numFmtId="0" fontId="0" fillId="0" borderId="8" xfId="0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0" fillId="0" borderId="8" xfId="0" applyBorder="1" applyProtection="1"/>
    <xf numFmtId="0" fontId="3" fillId="0" borderId="1" xfId="0" applyFont="1" applyBorder="1" applyAlignment="1" applyProtection="1">
      <alignment vertical="top"/>
    </xf>
    <xf numFmtId="0" fontId="3" fillId="0" borderId="2" xfId="0" applyFont="1" applyBorder="1" applyAlignment="1" applyProtection="1">
      <alignment vertical="top"/>
    </xf>
    <xf numFmtId="0" fontId="12" fillId="0" borderId="3" xfId="0" applyFont="1" applyBorder="1" applyAlignment="1" applyProtection="1">
      <alignment horizontal="right" vertical="top"/>
    </xf>
    <xf numFmtId="0" fontId="12" fillId="0" borderId="0" xfId="0" applyFont="1" applyBorder="1" applyAlignment="1" applyProtection="1">
      <alignment horizontal="right" vertical="top"/>
    </xf>
    <xf numFmtId="0" fontId="14" fillId="0" borderId="0" xfId="0" applyFont="1" applyBorder="1" applyProtection="1"/>
    <xf numFmtId="0" fontId="5" fillId="0" borderId="4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2" fontId="5" fillId="0" borderId="5" xfId="0" applyNumberFormat="1" applyFont="1" applyFill="1" applyBorder="1" applyAlignment="1" applyProtection="1">
      <alignment horizontal="left" vertical="center"/>
    </xf>
    <xf numFmtId="0" fontId="0" fillId="0" borderId="6" xfId="0" applyBorder="1" applyAlignment="1" applyProtection="1">
      <alignment horizontal="right" vertical="center"/>
    </xf>
    <xf numFmtId="0" fontId="0" fillId="0" borderId="5" xfId="0" applyBorder="1" applyAlignment="1" applyProtection="1"/>
    <xf numFmtId="0" fontId="0" fillId="0" borderId="5" xfId="0" applyBorder="1" applyProtection="1"/>
    <xf numFmtId="0" fontId="0" fillId="2" borderId="0" xfId="0" applyFill="1" applyBorder="1" applyProtection="1"/>
    <xf numFmtId="0" fontId="13" fillId="0" borderId="3" xfId="0" applyFont="1" applyBorder="1" applyAlignment="1" applyProtection="1">
      <alignment horizontal="right" vertical="top"/>
    </xf>
    <xf numFmtId="0" fontId="13" fillId="0" borderId="0" xfId="0" applyFont="1" applyBorder="1" applyAlignment="1" applyProtection="1">
      <alignment horizontal="right" vertical="top"/>
    </xf>
    <xf numFmtId="164" fontId="0" fillId="0" borderId="5" xfId="0" applyNumberFormat="1" applyBorder="1" applyAlignment="1" applyProtection="1">
      <alignment horizontal="left" vertical="center"/>
    </xf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vertical="top" wrapText="1"/>
    </xf>
    <xf numFmtId="0" fontId="6" fillId="3" borderId="0" xfId="0" applyFont="1" applyFill="1" applyBorder="1" applyProtection="1"/>
    <xf numFmtId="0" fontId="5" fillId="3" borderId="0" xfId="0" applyFont="1" applyFill="1" applyBorder="1" applyProtection="1"/>
    <xf numFmtId="0" fontId="17" fillId="0" borderId="0" xfId="0" applyFont="1" applyBorder="1" applyAlignment="1" applyProtection="1">
      <alignment horizontal="right" vertical="center"/>
    </xf>
    <xf numFmtId="164" fontId="2" fillId="0" borderId="0" xfId="0" applyNumberFormat="1" applyFont="1" applyFill="1" applyAlignment="1" applyProtection="1">
      <alignment horizontal="center" vertical="center"/>
    </xf>
    <xf numFmtId="0" fontId="0" fillId="0" borderId="5" xfId="0" applyFont="1" applyBorder="1" applyAlignment="1" applyProtection="1">
      <alignment horizontal="right" vertical="center"/>
    </xf>
    <xf numFmtId="0" fontId="0" fillId="0" borderId="5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Border="1" applyProtection="1"/>
    <xf numFmtId="0" fontId="1" fillId="0" borderId="0" xfId="0" applyFont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0" fontId="20" fillId="0" borderId="0" xfId="0" applyFont="1" applyBorder="1" applyAlignment="1" applyProtection="1">
      <alignment vertical="center"/>
    </xf>
    <xf numFmtId="0" fontId="0" fillId="0" borderId="0" xfId="0" applyBorder="1" applyAlignment="1" applyProtection="1"/>
    <xf numFmtId="0" fontId="20" fillId="0" borderId="5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0" fillId="0" borderId="5" xfId="0" applyBorder="1" applyAlignment="1" applyProtection="1">
      <alignment horizontal="left" vertical="center"/>
    </xf>
    <xf numFmtId="0" fontId="0" fillId="0" borderId="5" xfId="0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Font="1" applyBorder="1" applyProtection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20" fillId="0" borderId="0" xfId="0" applyFont="1" applyBorder="1"/>
    <xf numFmtId="0" fontId="16" fillId="0" borderId="0" xfId="0" applyFont="1" applyBorder="1"/>
    <xf numFmtId="0" fontId="3" fillId="0" borderId="1" xfId="0" applyFont="1" applyBorder="1" applyAlignment="1" applyProtection="1">
      <alignment horizontal="left" vertical="center"/>
    </xf>
    <xf numFmtId="0" fontId="0" fillId="2" borderId="0" xfId="0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6" fillId="3" borderId="0" xfId="0" applyFont="1" applyFill="1" applyBorder="1" applyAlignment="1">
      <alignment vertical="center"/>
    </xf>
    <xf numFmtId="0" fontId="1" fillId="0" borderId="17" xfId="0" applyFont="1" applyBorder="1" applyAlignment="1" applyProtection="1">
      <alignment horizontal="right" vertical="center"/>
    </xf>
    <xf numFmtId="0" fontId="18" fillId="0" borderId="17" xfId="0" applyFont="1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0" fillId="0" borderId="17" xfId="0" applyBorder="1"/>
    <xf numFmtId="0" fontId="0" fillId="0" borderId="17" xfId="0" applyBorder="1" applyProtection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4" xfId="0" applyBorder="1"/>
    <xf numFmtId="0" fontId="0" fillId="0" borderId="18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20" fillId="0" borderId="7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20" fillId="0" borderId="8" xfId="0" applyFont="1" applyBorder="1" applyAlignment="1">
      <alignment vertical="center"/>
    </xf>
    <xf numFmtId="0" fontId="0" fillId="0" borderId="0" xfId="0" applyBorder="1" applyAlignment="1"/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Alignment="1"/>
    <xf numFmtId="0" fontId="0" fillId="0" borderId="5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9" fontId="0" fillId="0" borderId="0" xfId="1" applyFont="1" applyBorder="1" applyAlignment="1">
      <alignment vertical="center"/>
    </xf>
    <xf numFmtId="9" fontId="0" fillId="0" borderId="0" xfId="1" applyFont="1" applyBorder="1"/>
    <xf numFmtId="9" fontId="0" fillId="0" borderId="5" xfId="1" applyFont="1" applyBorder="1"/>
    <xf numFmtId="9" fontId="0" fillId="0" borderId="5" xfId="1" applyFont="1" applyBorder="1" applyAlignment="1"/>
    <xf numFmtId="9" fontId="0" fillId="0" borderId="4" xfId="1" applyFont="1" applyBorder="1"/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top"/>
    </xf>
    <xf numFmtId="0" fontId="5" fillId="3" borderId="0" xfId="0" applyFont="1" applyFill="1" applyBorder="1" applyAlignment="1"/>
    <xf numFmtId="0" fontId="1" fillId="0" borderId="0" xfId="0" applyFont="1" applyBorder="1"/>
    <xf numFmtId="0" fontId="0" fillId="3" borderId="0" xfId="0" applyFill="1" applyBorder="1"/>
    <xf numFmtId="0" fontId="0" fillId="0" borderId="0" xfId="0" applyFill="1" applyBorder="1"/>
    <xf numFmtId="0" fontId="0" fillId="2" borderId="0" xfId="0" applyFill="1" applyBorder="1"/>
    <xf numFmtId="0" fontId="12" fillId="0" borderId="3" xfId="0" applyFont="1" applyBorder="1" applyAlignment="1" applyProtection="1">
      <alignment vertical="top"/>
    </xf>
    <xf numFmtId="1" fontId="28" fillId="0" borderId="16" xfId="0" applyNumberFormat="1" applyFont="1" applyBorder="1" applyAlignment="1" applyProtection="1">
      <alignment horizontal="right" vertical="center"/>
      <protection locked="0"/>
    </xf>
    <xf numFmtId="0" fontId="28" fillId="0" borderId="0" xfId="0" applyFont="1" applyFill="1" applyBorder="1" applyAlignment="1" applyProtection="1">
      <alignment horizontal="left" vertical="center"/>
    </xf>
    <xf numFmtId="0" fontId="29" fillId="0" borderId="0" xfId="0" applyFont="1" applyBorder="1" applyProtection="1"/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30" fillId="0" borderId="0" xfId="0" applyFont="1" applyBorder="1" applyProtection="1"/>
    <xf numFmtId="0" fontId="31" fillId="3" borderId="0" xfId="0" applyFont="1" applyFill="1" applyBorder="1" applyProtection="1"/>
    <xf numFmtId="0" fontId="30" fillId="0" borderId="0" xfId="0" applyFont="1" applyBorder="1" applyAlignment="1" applyProtection="1">
      <alignment vertical="center"/>
    </xf>
    <xf numFmtId="0" fontId="30" fillId="0" borderId="5" xfId="0" applyFont="1" applyBorder="1" applyAlignment="1" applyProtection="1">
      <alignment vertical="center"/>
    </xf>
    <xf numFmtId="0" fontId="30" fillId="0" borderId="0" xfId="0" applyFont="1" applyBorder="1"/>
    <xf numFmtId="0" fontId="8" fillId="0" borderId="7" xfId="0" applyFont="1" applyBorder="1" applyAlignment="1" applyProtection="1">
      <alignment horizontal="left"/>
    </xf>
    <xf numFmtId="0" fontId="3" fillId="0" borderId="0" xfId="0" applyFont="1" applyBorder="1" applyProtection="1"/>
    <xf numFmtId="0" fontId="0" fillId="0" borderId="5" xfId="0" applyBorder="1" applyProtection="1">
      <protection locked="0"/>
    </xf>
    <xf numFmtId="0" fontId="0" fillId="0" borderId="5" xfId="0" applyBorder="1" applyAlignment="1">
      <alignment horizontal="left"/>
    </xf>
    <xf numFmtId="1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Fill="1" applyBorder="1"/>
    <xf numFmtId="0" fontId="0" fillId="5" borderId="0" xfId="0" applyFill="1"/>
    <xf numFmtId="0" fontId="0" fillId="5" borderId="0" xfId="0" applyFill="1" applyBorder="1"/>
    <xf numFmtId="0" fontId="0" fillId="0" borderId="2" xfId="0" applyBorder="1" applyAlignment="1">
      <alignment horizontal="left"/>
    </xf>
    <xf numFmtId="0" fontId="0" fillId="0" borderId="8" xfId="0" applyFill="1" applyBorder="1"/>
    <xf numFmtId="0" fontId="0" fillId="0" borderId="0" xfId="0" applyFill="1"/>
    <xf numFmtId="0" fontId="0" fillId="0" borderId="0" xfId="0" applyBorder="1" applyAlignment="1" applyProtection="1">
      <alignment horizontal="right"/>
    </xf>
    <xf numFmtId="0" fontId="0" fillId="0" borderId="0" xfId="0" applyFill="1" applyAlignment="1">
      <alignment horizontal="left"/>
    </xf>
    <xf numFmtId="1" fontId="0" fillId="0" borderId="5" xfId="0" applyNumberFormat="1" applyBorder="1"/>
    <xf numFmtId="0" fontId="0" fillId="0" borderId="0" xfId="0" applyNumberFormat="1" applyAlignment="1">
      <alignment horizontal="left"/>
    </xf>
    <xf numFmtId="0" fontId="0" fillId="0" borderId="5" xfId="0" applyNumberFormat="1" applyBorder="1" applyAlignment="1">
      <alignment horizontal="left"/>
    </xf>
    <xf numFmtId="0" fontId="34" fillId="0" borderId="0" xfId="0" applyFont="1" applyBorder="1" applyAlignment="1" applyProtection="1">
      <alignment vertical="center"/>
    </xf>
    <xf numFmtId="1" fontId="0" fillId="0" borderId="0" xfId="0" applyNumberFormat="1" applyBorder="1"/>
    <xf numFmtId="1" fontId="38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0" fillId="5" borderId="0" xfId="0" quotePrefix="1" applyFill="1"/>
    <xf numFmtId="0" fontId="0" fillId="0" borderId="5" xfId="0" quotePrefix="1" applyBorder="1"/>
    <xf numFmtId="0" fontId="0" fillId="0" borderId="0" xfId="0" applyAlignment="1">
      <alignment horizontal="left"/>
    </xf>
    <xf numFmtId="0" fontId="0" fillId="0" borderId="14" xfId="0" applyFill="1" applyBorder="1"/>
    <xf numFmtId="0" fontId="0" fillId="0" borderId="18" xfId="0" applyFill="1" applyBorder="1"/>
    <xf numFmtId="0" fontId="0" fillId="0" borderId="4" xfId="0" applyFill="1" applyBorder="1"/>
    <xf numFmtId="0" fontId="0" fillId="0" borderId="6" xfId="0" applyFill="1" applyBorder="1"/>
    <xf numFmtId="9" fontId="0" fillId="0" borderId="4" xfId="1" applyFont="1" applyFill="1" applyBorder="1"/>
    <xf numFmtId="9" fontId="0" fillId="0" borderId="5" xfId="1" applyFont="1" applyFill="1" applyBorder="1"/>
    <xf numFmtId="9" fontId="0" fillId="0" borderId="6" xfId="1" applyFont="1" applyFill="1" applyBorder="1"/>
    <xf numFmtId="0" fontId="0" fillId="4" borderId="0" xfId="0" applyFill="1"/>
    <xf numFmtId="0" fontId="2" fillId="9" borderId="0" xfId="0" applyFont="1" applyFill="1"/>
    <xf numFmtId="0" fontId="2" fillId="5" borderId="0" xfId="0" applyFont="1" applyFill="1"/>
    <xf numFmtId="0" fontId="2" fillId="4" borderId="0" xfId="0" applyFont="1" applyFill="1"/>
    <xf numFmtId="0" fontId="0" fillId="7" borderId="0" xfId="0" applyFill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0" fontId="0" fillId="0" borderId="0" xfId="0" applyAlignment="1">
      <alignment horizontal="left"/>
    </xf>
    <xf numFmtId="0" fontId="39" fillId="0" borderId="0" xfId="0" applyFont="1" applyBorder="1" applyProtection="1"/>
    <xf numFmtId="0" fontId="39" fillId="0" borderId="0" xfId="0" applyFont="1" applyBorder="1" applyAlignment="1" applyProtection="1">
      <alignment vertical="center"/>
    </xf>
    <xf numFmtId="0" fontId="39" fillId="0" borderId="0" xfId="0" applyFont="1" applyBorder="1" applyAlignment="1" applyProtection="1">
      <alignment horizontal="center"/>
    </xf>
    <xf numFmtId="0" fontId="40" fillId="3" borderId="0" xfId="0" applyFont="1" applyFill="1" applyBorder="1" applyProtection="1"/>
    <xf numFmtId="1" fontId="39" fillId="0" borderId="0" xfId="0" applyNumberFormat="1" applyFont="1" applyBorder="1" applyAlignment="1" applyProtection="1">
      <alignment horizontal="right"/>
    </xf>
    <xf numFmtId="1" fontId="39" fillId="0" borderId="5" xfId="0" applyNumberFormat="1" applyFont="1" applyBorder="1" applyAlignment="1" applyProtection="1"/>
    <xf numFmtId="1" fontId="39" fillId="0" borderId="5" xfId="0" applyNumberFormat="1" applyFont="1" applyBorder="1" applyProtection="1"/>
    <xf numFmtId="1" fontId="39" fillId="0" borderId="0" xfId="0" applyNumberFormat="1" applyFont="1" applyBorder="1" applyProtection="1"/>
    <xf numFmtId="0" fontId="39" fillId="0" borderId="0" xfId="0" applyFont="1" applyBorder="1" applyAlignment="1"/>
    <xf numFmtId="0" fontId="39" fillId="0" borderId="0" xfId="0" applyFont="1" applyBorder="1" applyAlignment="1">
      <alignment horizontal="right"/>
    </xf>
    <xf numFmtId="0" fontId="39" fillId="0" borderId="0" xfId="0" applyFont="1" applyBorder="1"/>
    <xf numFmtId="0" fontId="39" fillId="0" borderId="18" xfId="0" applyFont="1" applyBorder="1"/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33" fillId="0" borderId="0" xfId="2" applyProtection="1"/>
    <xf numFmtId="0" fontId="41" fillId="0" borderId="10" xfId="0" applyFont="1" applyBorder="1" applyAlignment="1" applyProtection="1">
      <alignment horizontal="left" vertical="center"/>
    </xf>
    <xf numFmtId="0" fontId="30" fillId="0" borderId="10" xfId="0" applyFont="1" applyBorder="1" applyProtection="1"/>
    <xf numFmtId="0" fontId="30" fillId="0" borderId="0" xfId="0" applyFont="1" applyBorder="1" applyAlignment="1" applyProtection="1">
      <alignment horizontal="left" vertical="center"/>
    </xf>
    <xf numFmtId="0" fontId="30" fillId="0" borderId="0" xfId="0" applyFont="1" applyBorder="1" applyAlignment="1" applyProtection="1">
      <alignment horizontal="center" vertical="top"/>
    </xf>
    <xf numFmtId="0" fontId="30" fillId="0" borderId="0" xfId="0" applyFont="1" applyAlignment="1" applyProtection="1">
      <alignment vertical="top"/>
    </xf>
    <xf numFmtId="0" fontId="30" fillId="0" borderId="0" xfId="0" applyFont="1" applyBorder="1" applyAlignment="1" applyProtection="1">
      <alignment vertical="top"/>
    </xf>
    <xf numFmtId="0" fontId="30" fillId="0" borderId="0" xfId="0" applyFont="1" applyFill="1" applyBorder="1" applyAlignment="1" applyProtection="1">
      <alignment vertical="center"/>
    </xf>
    <xf numFmtId="0" fontId="41" fillId="0" borderId="0" xfId="0" applyFont="1" applyBorder="1" applyAlignment="1" applyProtection="1">
      <alignment horizontal="left" vertical="center"/>
    </xf>
    <xf numFmtId="0" fontId="43" fillId="0" borderId="0" xfId="0" applyFont="1" applyBorder="1" applyAlignment="1" applyProtection="1">
      <alignment horizontal="right"/>
    </xf>
    <xf numFmtId="0" fontId="30" fillId="0" borderId="64" xfId="0" applyFont="1" applyBorder="1" applyProtection="1"/>
    <xf numFmtId="0" fontId="46" fillId="0" borderId="10" xfId="0" applyFont="1" applyBorder="1" applyAlignment="1" applyProtection="1">
      <alignment horizontal="right"/>
    </xf>
    <xf numFmtId="0" fontId="47" fillId="0" borderId="63" xfId="0" applyFont="1" applyBorder="1" applyAlignment="1">
      <alignment horizontal="right"/>
    </xf>
    <xf numFmtId="0" fontId="30" fillId="0" borderId="63" xfId="0" applyFont="1" applyBorder="1" applyProtection="1">
      <protection locked="0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Protection="1"/>
    <xf numFmtId="0" fontId="0" fillId="0" borderId="0" xfId="0" applyBorder="1" applyAlignment="1" applyProtection="1">
      <alignment vertical="center"/>
    </xf>
    <xf numFmtId="0" fontId="6" fillId="3" borderId="0" xfId="0" applyFont="1" applyFill="1" applyBorder="1" applyProtection="1"/>
    <xf numFmtId="0" fontId="5" fillId="3" borderId="0" xfId="0" applyFont="1" applyFill="1" applyBorder="1" applyProtection="1"/>
    <xf numFmtId="0" fontId="0" fillId="0" borderId="0" xfId="0" applyBorder="1" applyAlignment="1" applyProtection="1"/>
    <xf numFmtId="0" fontId="6" fillId="3" borderId="0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0" fillId="0" borderId="0" xfId="0" applyBorder="1" applyAlignment="1" applyProtection="1">
      <protection locked="0"/>
    </xf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3" xfId="0" applyBorder="1" applyAlignment="1" applyProtection="1"/>
    <xf numFmtId="0" fontId="0" fillId="0" borderId="14" xfId="0" applyBorder="1" applyAlignment="1" applyProtection="1"/>
    <xf numFmtId="0" fontId="0" fillId="0" borderId="18" xfId="0" applyBorder="1" applyProtection="1"/>
    <xf numFmtId="0" fontId="48" fillId="0" borderId="10" xfId="0" applyFont="1" applyFill="1" applyBorder="1" applyAlignment="1" applyProtection="1">
      <alignment vertical="center"/>
    </xf>
    <xf numFmtId="0" fontId="32" fillId="0" borderId="0" xfId="0" applyFont="1" applyBorder="1"/>
    <xf numFmtId="0" fontId="4" fillId="0" borderId="0" xfId="0" applyFont="1" applyBorder="1" applyAlignment="1" applyProtection="1">
      <alignment vertical="top"/>
    </xf>
    <xf numFmtId="0" fontId="0" fillId="0" borderId="14" xfId="0" applyBorder="1" applyProtection="1"/>
    <xf numFmtId="1" fontId="0" fillId="10" borderId="11" xfId="0" applyNumberFormat="1" applyFont="1" applyFill="1" applyBorder="1" applyAlignment="1" applyProtection="1">
      <alignment horizontal="center" vertical="center"/>
      <protection locked="0"/>
    </xf>
    <xf numFmtId="1" fontId="0" fillId="10" borderId="11" xfId="0" applyNumberFormat="1" applyFill="1" applyBorder="1" applyAlignment="1" applyProtection="1">
      <alignment horizontal="center" vertical="center"/>
      <protection locked="0"/>
    </xf>
    <xf numFmtId="0" fontId="30" fillId="11" borderId="0" xfId="0" applyFont="1" applyFill="1" applyBorder="1"/>
    <xf numFmtId="0" fontId="0" fillId="11" borderId="0" xfId="0" applyFill="1" applyBorder="1"/>
    <xf numFmtId="0" fontId="0" fillId="0" borderId="56" xfId="0" applyFont="1" applyBorder="1" applyAlignment="1" applyProtection="1">
      <alignment horizontal="right" vertical="center"/>
      <protection locked="0"/>
    </xf>
    <xf numFmtId="0" fontId="0" fillId="0" borderId="57" xfId="0" applyFont="1" applyBorder="1" applyAlignment="1" applyProtection="1">
      <alignment horizontal="right" vertical="center"/>
      <protection locked="0"/>
    </xf>
    <xf numFmtId="0" fontId="0" fillId="0" borderId="53" xfId="0" applyFont="1" applyBorder="1" applyAlignment="1" applyProtection="1">
      <alignment horizontal="right" vertical="center"/>
      <protection locked="0"/>
    </xf>
    <xf numFmtId="0" fontId="0" fillId="0" borderId="54" xfId="0" applyFont="1" applyBorder="1" applyAlignment="1" applyProtection="1">
      <alignment horizontal="right" vertical="center"/>
      <protection locked="0"/>
    </xf>
    <xf numFmtId="1" fontId="28" fillId="0" borderId="16" xfId="0" applyNumberFormat="1" applyFont="1" applyBorder="1" applyAlignment="1" applyProtection="1">
      <alignment horizontal="right"/>
      <protection locked="0"/>
    </xf>
    <xf numFmtId="1" fontId="28" fillId="0" borderId="16" xfId="0" applyNumberFormat="1" applyFont="1" applyBorder="1" applyAlignment="1" applyProtection="1">
      <alignment horizontal="center"/>
      <protection locked="0"/>
    </xf>
    <xf numFmtId="0" fontId="24" fillId="6" borderId="32" xfId="0" applyFont="1" applyFill="1" applyBorder="1" applyAlignment="1" applyProtection="1">
      <alignment horizontal="right" vertical="center"/>
      <protection locked="0"/>
    </xf>
    <xf numFmtId="0" fontId="24" fillId="6" borderId="33" xfId="0" applyFont="1" applyFill="1" applyBorder="1" applyAlignment="1" applyProtection="1">
      <alignment horizontal="right" vertical="center"/>
      <protection locked="0"/>
    </xf>
    <xf numFmtId="0" fontId="24" fillId="6" borderId="34" xfId="0" applyFont="1" applyFill="1" applyBorder="1" applyAlignment="1" applyProtection="1">
      <alignment horizontal="right" vertical="center"/>
      <protection locked="0"/>
    </xf>
    <xf numFmtId="0" fontId="24" fillId="6" borderId="35" xfId="0" applyFont="1" applyFill="1" applyBorder="1" applyAlignment="1" applyProtection="1">
      <alignment horizontal="right" vertical="center"/>
      <protection locked="0"/>
    </xf>
    <xf numFmtId="0" fontId="24" fillId="6" borderId="36" xfId="0" applyFont="1" applyFill="1" applyBorder="1" applyAlignment="1" applyProtection="1">
      <alignment horizontal="right" vertical="center"/>
      <protection locked="0"/>
    </xf>
    <xf numFmtId="0" fontId="24" fillId="6" borderId="37" xfId="0" applyFont="1" applyFill="1" applyBorder="1" applyAlignment="1" applyProtection="1">
      <alignment horizontal="right" vertical="center"/>
      <protection locked="0"/>
    </xf>
    <xf numFmtId="0" fontId="24" fillId="6" borderId="38" xfId="0" applyFont="1" applyFill="1" applyBorder="1" applyAlignment="1" applyProtection="1">
      <alignment horizontal="right" vertical="center"/>
      <protection locked="0"/>
    </xf>
    <xf numFmtId="0" fontId="24" fillId="6" borderId="39" xfId="0" applyFont="1" applyFill="1" applyBorder="1" applyAlignment="1" applyProtection="1">
      <alignment horizontal="right" vertical="center"/>
      <protection locked="0"/>
    </xf>
    <xf numFmtId="0" fontId="24" fillId="6" borderId="40" xfId="0" applyFont="1" applyFill="1" applyBorder="1" applyAlignment="1" applyProtection="1">
      <alignment horizontal="right" vertical="center"/>
      <protection locked="0"/>
    </xf>
    <xf numFmtId="0" fontId="20" fillId="10" borderId="16" xfId="0" applyFont="1" applyFill="1" applyBorder="1" applyAlignment="1" applyProtection="1">
      <alignment vertical="top" wrapText="1"/>
      <protection locked="0"/>
    </xf>
    <xf numFmtId="0" fontId="0" fillId="12" borderId="56" xfId="0" applyFont="1" applyFill="1" applyBorder="1" applyAlignment="1" applyProtection="1">
      <alignment horizontal="right" vertical="center"/>
      <protection locked="0"/>
    </xf>
    <xf numFmtId="0" fontId="0" fillId="12" borderId="53" xfId="0" applyFont="1" applyFill="1" applyBorder="1" applyAlignment="1" applyProtection="1">
      <alignment horizontal="right" vertical="center"/>
      <protection locked="0"/>
    </xf>
    <xf numFmtId="0" fontId="27" fillId="4" borderId="44" xfId="0" applyFont="1" applyFill="1" applyBorder="1" applyAlignment="1" applyProtection="1">
      <alignment horizontal="right" vertical="center"/>
    </xf>
    <xf numFmtId="0" fontId="27" fillId="4" borderId="39" xfId="0" applyFont="1" applyFill="1" applyBorder="1" applyAlignment="1" applyProtection="1">
      <alignment horizontal="right" vertical="center"/>
    </xf>
    <xf numFmtId="0" fontId="27" fillId="4" borderId="40" xfId="0" applyFont="1" applyFill="1" applyBorder="1" applyAlignment="1" applyProtection="1">
      <alignment horizontal="right" vertical="center"/>
    </xf>
    <xf numFmtId="0" fontId="42" fillId="0" borderId="0" xfId="0" applyFont="1" applyBorder="1" applyAlignment="1" applyProtection="1">
      <alignment horizontal="center" vertical="top"/>
    </xf>
    <xf numFmtId="0" fontId="30" fillId="0" borderId="0" xfId="0" applyFont="1" applyAlignment="1" applyProtection="1">
      <alignment vertical="top"/>
    </xf>
    <xf numFmtId="0" fontId="0" fillId="0" borderId="0" xfId="0" applyAlignment="1">
      <alignment vertical="top"/>
    </xf>
    <xf numFmtId="0" fontId="27" fillId="4" borderId="42" xfId="0" applyFont="1" applyFill="1" applyBorder="1" applyAlignment="1" applyProtection="1">
      <alignment horizontal="right" vertical="center"/>
    </xf>
    <xf numFmtId="0" fontId="27" fillId="4" borderId="33" xfId="0" applyFont="1" applyFill="1" applyBorder="1" applyAlignment="1" applyProtection="1">
      <alignment horizontal="right" vertical="center"/>
    </xf>
    <xf numFmtId="0" fontId="27" fillId="4" borderId="34" xfId="0" applyFont="1" applyFill="1" applyBorder="1" applyAlignment="1" applyProtection="1">
      <alignment horizontal="right" vertical="center"/>
    </xf>
    <xf numFmtId="0" fontId="27" fillId="4" borderId="43" xfId="0" applyFont="1" applyFill="1" applyBorder="1" applyAlignment="1" applyProtection="1">
      <alignment horizontal="right" vertical="center"/>
    </xf>
    <xf numFmtId="0" fontId="27" fillId="4" borderId="36" xfId="0" applyFont="1" applyFill="1" applyBorder="1" applyAlignment="1" applyProtection="1">
      <alignment horizontal="right" vertical="center"/>
    </xf>
    <xf numFmtId="0" fontId="27" fillId="4" borderId="37" xfId="0" applyFont="1" applyFill="1" applyBorder="1" applyAlignment="1" applyProtection="1">
      <alignment horizontal="right" vertical="center"/>
    </xf>
    <xf numFmtId="0" fontId="0" fillId="0" borderId="50" xfId="0" applyFont="1" applyBorder="1" applyAlignment="1" applyProtection="1">
      <alignment horizontal="right" vertical="center"/>
      <protection locked="0"/>
    </xf>
    <xf numFmtId="0" fontId="0" fillId="0" borderId="51" xfId="0" applyFont="1" applyBorder="1" applyAlignment="1" applyProtection="1">
      <alignment horizontal="right" vertical="center"/>
      <protection locked="0"/>
    </xf>
    <xf numFmtId="0" fontId="44" fillId="0" borderId="16" xfId="0" applyFont="1" applyBorder="1" applyAlignment="1" applyProtection="1">
      <alignment horizontal="left" vertical="center" wrapText="1"/>
      <protection locked="0"/>
    </xf>
    <xf numFmtId="0" fontId="39" fillId="0" borderId="2" xfId="0" applyFont="1" applyBorder="1" applyAlignment="1" applyProtection="1">
      <alignment vertical="center"/>
    </xf>
    <xf numFmtId="0" fontId="29" fillId="0" borderId="2" xfId="0" applyFont="1" applyBorder="1" applyAlignment="1"/>
    <xf numFmtId="0" fontId="0" fillId="12" borderId="50" xfId="0" applyFont="1" applyFill="1" applyBorder="1" applyAlignment="1" applyProtection="1">
      <alignment horizontal="right" vertical="center"/>
      <protection locked="0"/>
    </xf>
    <xf numFmtId="0" fontId="2" fillId="12" borderId="48" xfId="0" quotePrefix="1" applyFont="1" applyFill="1" applyBorder="1" applyAlignment="1">
      <alignment horizontal="center"/>
    </xf>
    <xf numFmtId="0" fontId="2" fillId="12" borderId="48" xfId="0" applyFont="1" applyFill="1" applyBorder="1" applyAlignment="1">
      <alignment horizontal="center"/>
    </xf>
    <xf numFmtId="0" fontId="2" fillId="0" borderId="48" xfId="0" quotePrefix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0" fillId="0" borderId="50" xfId="0" quotePrefix="1" applyFont="1" applyBorder="1" applyAlignment="1" applyProtection="1">
      <alignment horizontal="right" vertical="center"/>
      <protection locked="0"/>
    </xf>
    <xf numFmtId="0" fontId="0" fillId="12" borderId="49" xfId="0" applyFont="1" applyFill="1" applyBorder="1" applyAlignment="1" applyProtection="1">
      <alignment horizontal="right" vertical="center"/>
      <protection locked="0"/>
    </xf>
    <xf numFmtId="0" fontId="0" fillId="12" borderId="52" xfId="0" applyFont="1" applyFill="1" applyBorder="1" applyAlignment="1" applyProtection="1">
      <alignment horizontal="right" vertical="center"/>
      <protection locked="0"/>
    </xf>
    <xf numFmtId="0" fontId="0" fillId="12" borderId="55" xfId="0" applyFont="1" applyFill="1" applyBorder="1" applyAlignment="1" applyProtection="1">
      <alignment horizontal="right" vertical="center"/>
      <protection locked="0"/>
    </xf>
    <xf numFmtId="0" fontId="24" fillId="6" borderId="4" xfId="0" applyFont="1" applyFill="1" applyBorder="1" applyAlignment="1">
      <alignment horizontal="center"/>
    </xf>
    <xf numFmtId="0" fontId="24" fillId="6" borderId="5" xfId="0" applyFont="1" applyFill="1" applyBorder="1" applyAlignment="1">
      <alignment horizontal="center"/>
    </xf>
    <xf numFmtId="0" fontId="24" fillId="6" borderId="6" xfId="0" applyFont="1" applyFill="1" applyBorder="1" applyAlignment="1">
      <alignment horizontal="center"/>
    </xf>
    <xf numFmtId="0" fontId="2" fillId="0" borderId="5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3" fillId="4" borderId="41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62" xfId="0" applyFont="1" applyBorder="1" applyAlignment="1">
      <alignment horizontal="center" vertical="top"/>
    </xf>
    <xf numFmtId="0" fontId="2" fillId="12" borderId="46" xfId="0" applyFont="1" applyFill="1" applyBorder="1" applyAlignment="1">
      <alignment horizontal="center" vertical="top"/>
    </xf>
    <xf numFmtId="0" fontId="2" fillId="0" borderId="46" xfId="0" applyFont="1" applyBorder="1" applyAlignment="1">
      <alignment horizontal="center" vertical="top"/>
    </xf>
    <xf numFmtId="0" fontId="16" fillId="0" borderId="38" xfId="0" applyFont="1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16" fillId="0" borderId="32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34" xfId="0" applyFill="1" applyBorder="1" applyAlignment="1" applyProtection="1">
      <alignment horizontal="left" vertical="center"/>
      <protection locked="0"/>
    </xf>
    <xf numFmtId="0" fontId="16" fillId="8" borderId="35" xfId="0" applyFont="1" applyFill="1" applyBorder="1" applyAlignment="1" applyProtection="1">
      <alignment horizontal="left" vertical="center"/>
      <protection locked="0"/>
    </xf>
    <xf numFmtId="0" fontId="0" fillId="8" borderId="36" xfId="0" applyFill="1" applyBorder="1" applyAlignment="1" applyProtection="1">
      <alignment horizontal="left" vertical="center"/>
      <protection locked="0"/>
    </xf>
    <xf numFmtId="0" fontId="0" fillId="8" borderId="37" xfId="0" applyFill="1" applyBorder="1" applyAlignment="1" applyProtection="1">
      <alignment horizontal="left" vertical="center"/>
      <protection locked="0"/>
    </xf>
    <xf numFmtId="0" fontId="16" fillId="8" borderId="38" xfId="0" applyFont="1" applyFill="1" applyBorder="1" applyAlignment="1" applyProtection="1">
      <alignment horizontal="left" vertical="center"/>
      <protection locked="0"/>
    </xf>
    <xf numFmtId="0" fontId="0" fillId="8" borderId="39" xfId="0" applyFill="1" applyBorder="1" applyAlignment="1" applyProtection="1">
      <alignment horizontal="left" vertical="center"/>
      <protection locked="0"/>
    </xf>
    <xf numFmtId="0" fontId="0" fillId="8" borderId="40" xfId="0" applyFill="1" applyBorder="1" applyAlignment="1" applyProtection="1">
      <alignment horizontal="left" vertical="center"/>
      <protection locked="0"/>
    </xf>
    <xf numFmtId="0" fontId="16" fillId="0" borderId="32" xfId="0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16" fillId="0" borderId="35" xfId="0" applyFont="1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3" xfId="0" applyFont="1" applyFill="1" applyBorder="1" applyAlignment="1" applyProtection="1">
      <alignment horizontal="left" vertical="center"/>
      <protection locked="0"/>
    </xf>
    <xf numFmtId="0" fontId="0" fillId="0" borderId="34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left" vertic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2" fillId="12" borderId="45" xfId="0" applyFont="1" applyFill="1" applyBorder="1" applyAlignment="1">
      <alignment horizontal="center" vertical="center"/>
    </xf>
    <xf numFmtId="0" fontId="0" fillId="12" borderId="46" xfId="0" applyFill="1" applyBorder="1" applyAlignment="1"/>
    <xf numFmtId="0" fontId="0" fillId="12" borderId="47" xfId="0" applyFill="1" applyBorder="1" applyAlignment="1"/>
    <xf numFmtId="0" fontId="0" fillId="12" borderId="48" xfId="0" applyFill="1" applyBorder="1" applyAlignment="1"/>
    <xf numFmtId="0" fontId="2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8" borderId="25" xfId="0" applyFont="1" applyFill="1" applyBorder="1" applyAlignment="1" applyProtection="1">
      <alignment horizontal="left" vertical="top" wrapText="1"/>
      <protection locked="0"/>
    </xf>
    <xf numFmtId="0" fontId="4" fillId="8" borderId="26" xfId="0" applyFont="1" applyFill="1" applyBorder="1" applyAlignment="1" applyProtection="1">
      <alignment horizontal="left" vertical="top" wrapText="1"/>
      <protection locked="0"/>
    </xf>
    <xf numFmtId="0" fontId="4" fillId="8" borderId="27" xfId="0" applyFont="1" applyFill="1" applyBorder="1" applyAlignment="1" applyProtection="1">
      <alignment horizontal="left" vertical="top" wrapText="1"/>
      <protection locked="0"/>
    </xf>
    <xf numFmtId="0" fontId="4" fillId="8" borderId="28" xfId="0" applyFont="1" applyFill="1" applyBorder="1" applyAlignment="1" applyProtection="1">
      <alignment horizontal="left" vertical="top" wrapText="1"/>
      <protection locked="0"/>
    </xf>
    <xf numFmtId="0" fontId="4" fillId="8" borderId="0" xfId="0" applyFont="1" applyFill="1" applyBorder="1" applyAlignment="1" applyProtection="1">
      <alignment horizontal="left" vertical="top" wrapText="1"/>
      <protection locked="0"/>
    </xf>
    <xf numFmtId="0" fontId="4" fillId="8" borderId="29" xfId="0" applyFont="1" applyFill="1" applyBorder="1" applyAlignment="1" applyProtection="1">
      <alignment horizontal="left" vertical="top" wrapText="1"/>
      <protection locked="0"/>
    </xf>
    <xf numFmtId="0" fontId="4" fillId="8" borderId="30" xfId="0" applyFont="1" applyFill="1" applyBorder="1" applyAlignment="1" applyProtection="1">
      <alignment horizontal="left" vertical="top" wrapText="1"/>
      <protection locked="0"/>
    </xf>
    <xf numFmtId="0" fontId="4" fillId="8" borderId="16" xfId="0" applyFont="1" applyFill="1" applyBorder="1" applyAlignment="1" applyProtection="1">
      <alignment horizontal="left" vertical="top" wrapText="1"/>
      <protection locked="0"/>
    </xf>
    <xf numFmtId="0" fontId="4" fillId="8" borderId="31" xfId="0" applyFont="1" applyFill="1" applyBorder="1" applyAlignment="1" applyProtection="1">
      <alignment horizontal="left" vertical="top" wrapText="1"/>
      <protection locked="0"/>
    </xf>
    <xf numFmtId="0" fontId="22" fillId="10" borderId="16" xfId="0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top"/>
    </xf>
    <xf numFmtId="0" fontId="20" fillId="0" borderId="6" xfId="0" applyFont="1" applyBorder="1" applyAlignment="1">
      <alignment horizontal="center" vertical="top"/>
    </xf>
    <xf numFmtId="0" fontId="24" fillId="6" borderId="1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horizontal="center" vertical="center"/>
    </xf>
    <xf numFmtId="1" fontId="37" fillId="0" borderId="16" xfId="0" applyNumberFormat="1" applyFont="1" applyBorder="1" applyAlignment="1" applyProtection="1">
      <alignment horizontal="right" vertical="center"/>
      <protection locked="0"/>
    </xf>
    <xf numFmtId="0" fontId="35" fillId="0" borderId="16" xfId="0" applyFont="1" applyBorder="1" applyAlignment="1" applyProtection="1">
      <alignment horizontal="left"/>
      <protection locked="0"/>
    </xf>
    <xf numFmtId="1" fontId="5" fillId="0" borderId="5" xfId="0" applyNumberFormat="1" applyFont="1" applyFill="1" applyBorder="1" applyAlignment="1" applyProtection="1">
      <alignment horizontal="center" vertical="center"/>
      <protection locked="0"/>
    </xf>
    <xf numFmtId="1" fontId="28" fillId="0" borderId="16" xfId="0" applyNumberFormat="1" applyFont="1" applyBorder="1" applyAlignment="1" applyProtection="1">
      <alignment horizontal="right" vertical="center"/>
      <protection locked="0"/>
    </xf>
    <xf numFmtId="0" fontId="20" fillId="0" borderId="4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8" fillId="10" borderId="16" xfId="0" applyFont="1" applyFill="1" applyBorder="1" applyAlignment="1" applyProtection="1">
      <alignment horizontal="left" vertical="center"/>
      <protection locked="0"/>
    </xf>
    <xf numFmtId="0" fontId="16" fillId="10" borderId="16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center" vertical="center"/>
    </xf>
    <xf numFmtId="0" fontId="0" fillId="0" borderId="0" xfId="0" applyAlignment="1"/>
    <xf numFmtId="0" fontId="4" fillId="10" borderId="16" xfId="0" applyFont="1" applyFill="1" applyBorder="1" applyAlignment="1" applyProtection="1">
      <alignment horizontal="left" vertical="center"/>
      <protection locked="0"/>
    </xf>
    <xf numFmtId="1" fontId="22" fillId="10" borderId="16" xfId="0" applyNumberFormat="1" applyFont="1" applyFill="1" applyBorder="1" applyAlignment="1" applyProtection="1">
      <alignment horizontal="right" vertical="center"/>
      <protection locked="0"/>
    </xf>
    <xf numFmtId="164" fontId="22" fillId="10" borderId="16" xfId="0" applyNumberFormat="1" applyFont="1" applyFill="1" applyBorder="1" applyAlignment="1" applyProtection="1">
      <alignment horizontal="right" vertical="center"/>
      <protection locked="0"/>
    </xf>
    <xf numFmtId="1" fontId="22" fillId="1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2" fillId="10" borderId="16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20" fillId="0" borderId="21" xfId="0" applyFont="1" applyBorder="1" applyAlignment="1" applyProtection="1">
      <alignment horizontal="left" vertical="center"/>
      <protection locked="0"/>
    </xf>
    <xf numFmtId="0" fontId="20" fillId="0" borderId="22" xfId="0" applyFont="1" applyBorder="1" applyAlignment="1" applyProtection="1">
      <alignment horizontal="left" vertical="center"/>
      <protection locked="0"/>
    </xf>
    <xf numFmtId="0" fontId="20" fillId="0" borderId="23" xfId="0" applyFont="1" applyBorder="1" applyAlignment="1" applyProtection="1">
      <alignment horizontal="left" vertical="center"/>
      <protection locked="0"/>
    </xf>
    <xf numFmtId="0" fontId="20" fillId="0" borderId="4" xfId="0" applyFont="1" applyBorder="1" applyAlignment="1" applyProtection="1">
      <alignment horizontal="left" vertical="center"/>
      <protection locked="0"/>
    </xf>
    <xf numFmtId="0" fontId="20" fillId="0" borderId="5" xfId="0" applyFont="1" applyBorder="1" applyAlignment="1" applyProtection="1">
      <alignment horizontal="left" vertical="center"/>
      <protection locked="0"/>
    </xf>
    <xf numFmtId="0" fontId="20" fillId="0" borderId="6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35" fillId="0" borderId="16" xfId="0" applyFont="1" applyBorder="1" applyAlignment="1" applyProtection="1">
      <alignment horizontal="left" vertical="center"/>
      <protection locked="0"/>
    </xf>
    <xf numFmtId="0" fontId="35" fillId="0" borderId="16" xfId="0" applyFont="1" applyFill="1" applyBorder="1" applyAlignment="1" applyProtection="1">
      <alignment horizontal="left" vertical="center"/>
      <protection locked="0"/>
    </xf>
    <xf numFmtId="0" fontId="36" fillId="0" borderId="16" xfId="0" applyFont="1" applyFill="1" applyBorder="1" applyAlignment="1" applyProtection="1">
      <alignment horizontal="left"/>
      <protection locked="0"/>
    </xf>
    <xf numFmtId="1" fontId="0" fillId="10" borderId="12" xfId="0" applyNumberFormat="1" applyFill="1" applyBorder="1" applyAlignment="1" applyProtection="1">
      <alignment horizontal="center" vertical="center"/>
      <protection locked="0"/>
    </xf>
    <xf numFmtId="1" fontId="0" fillId="10" borderId="13" xfId="0" applyNumberFormat="1" applyFill="1" applyBorder="1" applyAlignment="1" applyProtection="1">
      <alignment horizontal="center" vertical="center"/>
      <protection locked="0"/>
    </xf>
    <xf numFmtId="0" fontId="4" fillId="10" borderId="8" xfId="0" applyFont="1" applyFill="1" applyBorder="1" applyAlignment="1" applyProtection="1">
      <alignment horizontal="left" vertical="center"/>
      <protection locked="0"/>
    </xf>
    <xf numFmtId="0" fontId="4" fillId="10" borderId="9" xfId="0" applyFont="1" applyFill="1" applyBorder="1" applyAlignment="1" applyProtection="1">
      <alignment horizontal="left" vertical="center"/>
      <protection locked="0"/>
    </xf>
    <xf numFmtId="0" fontId="16" fillId="0" borderId="8" xfId="0" applyFont="1" applyBorder="1" applyAlignment="1" applyProtection="1">
      <alignment vertical="center"/>
      <protection locked="0"/>
    </xf>
    <xf numFmtId="0" fontId="16" fillId="0" borderId="8" xfId="0" applyFont="1" applyBorder="1" applyAlignment="1" applyProtection="1">
      <protection locked="0"/>
    </xf>
    <xf numFmtId="0" fontId="16" fillId="0" borderId="9" xfId="0" applyFont="1" applyBorder="1" applyAlignment="1" applyProtection="1">
      <protection locked="0"/>
    </xf>
    <xf numFmtId="164" fontId="6" fillId="10" borderId="4" xfId="0" applyNumberFormat="1" applyFont="1" applyFill="1" applyBorder="1" applyAlignment="1" applyProtection="1">
      <alignment horizontal="right" vertical="center"/>
      <protection locked="0"/>
    </xf>
    <xf numFmtId="164" fontId="6" fillId="10" borderId="5" xfId="0" applyNumberFormat="1" applyFont="1" applyFill="1" applyBorder="1" applyAlignment="1" applyProtection="1">
      <alignment horizontal="right" vertical="center"/>
      <protection locked="0"/>
    </xf>
    <xf numFmtId="1" fontId="6" fillId="10" borderId="4" xfId="0" applyNumberFormat="1" applyFont="1" applyFill="1" applyBorder="1" applyAlignment="1" applyProtection="1">
      <alignment horizontal="right" vertical="center"/>
      <protection locked="0"/>
    </xf>
    <xf numFmtId="1" fontId="0" fillId="10" borderId="5" xfId="0" applyNumberFormat="1" applyFill="1" applyBorder="1" applyAlignment="1" applyProtection="1"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9" fontId="25" fillId="3" borderId="0" xfId="0" applyNumberFormat="1" applyFont="1" applyFill="1" applyBorder="1" applyAlignment="1" applyProtection="1">
      <alignment horizontal="left"/>
    </xf>
    <xf numFmtId="9" fontId="25" fillId="0" borderId="0" xfId="0" applyNumberFormat="1" applyFont="1" applyAlignment="1"/>
    <xf numFmtId="1" fontId="6" fillId="10" borderId="5" xfId="0" applyNumberFormat="1" applyFont="1" applyFill="1" applyBorder="1" applyAlignment="1" applyProtection="1">
      <alignment horizontal="center" vertical="center"/>
      <protection locked="0"/>
    </xf>
    <xf numFmtId="0" fontId="5" fillId="10" borderId="5" xfId="0" applyFont="1" applyFill="1" applyBorder="1" applyAlignment="1" applyProtection="1">
      <alignment vertical="center"/>
      <protection locked="0"/>
    </xf>
    <xf numFmtId="1" fontId="28" fillId="0" borderId="16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/>
    </xf>
    <xf numFmtId="0" fontId="0" fillId="0" borderId="0" xfId="0" applyAlignment="1" applyProtection="1"/>
    <xf numFmtId="0" fontId="0" fillId="0" borderId="5" xfId="0" applyBorder="1" applyAlignment="1" applyProtection="1"/>
    <xf numFmtId="1" fontId="2" fillId="10" borderId="7" xfId="0" applyNumberFormat="1" applyFont="1" applyFill="1" applyBorder="1" applyAlignment="1" applyProtection="1">
      <alignment horizontal="center" vertical="center"/>
      <protection locked="0"/>
    </xf>
    <xf numFmtId="1" fontId="2" fillId="10" borderId="8" xfId="0" applyNumberFormat="1" applyFont="1" applyFill="1" applyBorder="1" applyAlignment="1" applyProtection="1">
      <alignment horizontal="center" vertical="center"/>
      <protection locked="0"/>
    </xf>
    <xf numFmtId="1" fontId="2" fillId="10" borderId="9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top" wrapText="1"/>
    </xf>
    <xf numFmtId="0" fontId="32" fillId="0" borderId="0" xfId="0" applyFont="1" applyAlignment="1" applyProtection="1">
      <alignment wrapText="1"/>
    </xf>
    <xf numFmtId="1" fontId="0" fillId="10" borderId="9" xfId="0" applyNumberForma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30" fillId="10" borderId="16" xfId="0" applyFont="1" applyFill="1" applyBorder="1" applyAlignment="1" applyProtection="1">
      <alignment horizontal="left" vertical="center"/>
      <protection locked="0"/>
    </xf>
    <xf numFmtId="0" fontId="30" fillId="10" borderId="16" xfId="0" applyFont="1" applyFill="1" applyBorder="1" applyAlignment="1" applyProtection="1">
      <protection locked="0"/>
    </xf>
    <xf numFmtId="0" fontId="33" fillId="10" borderId="16" xfId="2" applyFill="1" applyBorder="1" applyAlignment="1" applyProtection="1">
      <protection locked="0"/>
    </xf>
    <xf numFmtId="0" fontId="45" fillId="10" borderId="16" xfId="0" applyFont="1" applyFill="1" applyBorder="1" applyAlignment="1" applyProtection="1">
      <alignment horizontal="left" vertical="center"/>
      <protection locked="0"/>
    </xf>
    <xf numFmtId="0" fontId="30" fillId="0" borderId="16" xfId="0" applyFont="1" applyFill="1" applyBorder="1" applyAlignment="1" applyProtection="1">
      <alignment horizontal="left" vertical="center"/>
      <protection locked="0"/>
    </xf>
    <xf numFmtId="0" fontId="30" fillId="0" borderId="16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49" fontId="5" fillId="0" borderId="4" xfId="0" quotePrefix="1" applyNumberFormat="1" applyFont="1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1" fontId="6" fillId="10" borderId="5" xfId="0" applyNumberFormat="1" applyFont="1" applyFill="1" applyBorder="1" applyAlignment="1" applyProtection="1">
      <alignment horizontal="right" vertical="center"/>
      <protection locked="0"/>
    </xf>
    <xf numFmtId="165" fontId="6" fillId="10" borderId="4" xfId="0" applyNumberFormat="1" applyFont="1" applyFill="1" applyBorder="1" applyAlignment="1" applyProtection="1">
      <alignment horizontal="center" vertical="center"/>
      <protection locked="0"/>
    </xf>
    <xf numFmtId="165" fontId="6" fillId="10" borderId="5" xfId="0" applyNumberFormat="1" applyFont="1" applyFill="1" applyBorder="1" applyAlignment="1" applyProtection="1">
      <alignment horizontal="center" vertical="center"/>
      <protection locked="0"/>
    </xf>
    <xf numFmtId="165" fontId="6" fillId="10" borderId="6" xfId="0" applyNumberFormat="1" applyFont="1" applyFill="1" applyBorder="1" applyAlignment="1" applyProtection="1">
      <alignment horizontal="center" vertical="center"/>
      <protection locked="0"/>
    </xf>
    <xf numFmtId="0" fontId="6" fillId="10" borderId="4" xfId="0" applyFont="1" applyFill="1" applyBorder="1" applyAlignment="1" applyProtection="1">
      <alignment horizontal="center" vertical="center"/>
      <protection locked="0"/>
    </xf>
    <xf numFmtId="0" fontId="6" fillId="10" borderId="5" xfId="0" applyFont="1" applyFill="1" applyBorder="1" applyAlignment="1" applyProtection="1">
      <alignment horizontal="center" vertical="center"/>
      <protection locked="0"/>
    </xf>
    <xf numFmtId="0" fontId="6" fillId="10" borderId="6" xfId="0" applyFont="1" applyFill="1" applyBorder="1" applyAlignment="1" applyProtection="1">
      <alignment horizontal="center" vertical="center"/>
      <protection locked="0"/>
    </xf>
    <xf numFmtId="0" fontId="0" fillId="10" borderId="16" xfId="0" applyNumberFormat="1" applyFont="1" applyFill="1" applyBorder="1" applyAlignment="1" applyProtection="1">
      <alignment horizontal="right" vertical="center"/>
      <protection locked="0"/>
    </xf>
    <xf numFmtId="0" fontId="17" fillId="10" borderId="16" xfId="0" applyFont="1" applyFill="1" applyBorder="1" applyAlignment="1" applyProtection="1">
      <alignment horizontal="right" vertical="center"/>
      <protection locked="0"/>
    </xf>
    <xf numFmtId="0" fontId="0" fillId="10" borderId="16" xfId="0" applyFill="1" applyBorder="1" applyAlignment="1" applyProtection="1">
      <alignment horizontal="right" vertical="center"/>
      <protection locked="0"/>
    </xf>
    <xf numFmtId="14" fontId="6" fillId="10" borderId="4" xfId="0" applyNumberFormat="1" applyFont="1" applyFill="1" applyBorder="1" applyAlignment="1" applyProtection="1">
      <alignment horizontal="center" vertical="center"/>
      <protection locked="0" hidden="1"/>
    </xf>
    <xf numFmtId="14" fontId="6" fillId="10" borderId="5" xfId="0" applyNumberFormat="1" applyFont="1" applyFill="1" applyBorder="1" applyAlignment="1" applyProtection="1">
      <alignment horizontal="center" vertical="center"/>
      <protection locked="0" hidden="1"/>
    </xf>
    <xf numFmtId="14" fontId="6" fillId="10" borderId="6" xfId="0" applyNumberFormat="1" applyFont="1" applyFill="1" applyBorder="1" applyAlignment="1" applyProtection="1">
      <alignment horizontal="center" vertical="center"/>
      <protection locked="0" hidden="1"/>
    </xf>
    <xf numFmtId="0" fontId="46" fillId="0" borderId="0" xfId="0" applyFont="1" applyBorder="1" applyAlignment="1" applyProtection="1">
      <alignment horizontal="center"/>
    </xf>
    <xf numFmtId="0" fontId="46" fillId="0" borderId="0" xfId="0" applyFont="1" applyAlignment="1" applyProtection="1">
      <alignment horizontal="center"/>
    </xf>
    <xf numFmtId="0" fontId="10" fillId="10" borderId="4" xfId="0" applyFont="1" applyFill="1" applyBorder="1" applyAlignment="1" applyProtection="1">
      <alignment horizontal="left" vertical="center" wrapText="1"/>
      <protection locked="0"/>
    </xf>
    <xf numFmtId="0" fontId="0" fillId="10" borderId="5" xfId="0" applyFill="1" applyBorder="1" applyAlignment="1" applyProtection="1">
      <alignment horizontal="left" vertical="center"/>
      <protection locked="0"/>
    </xf>
    <xf numFmtId="0" fontId="0" fillId="10" borderId="6" xfId="0" applyFill="1" applyBorder="1" applyAlignment="1" applyProtection="1">
      <alignment horizontal="left" vertical="center"/>
      <protection locked="0"/>
    </xf>
    <xf numFmtId="9" fontId="25" fillId="0" borderId="0" xfId="0" applyNumberFormat="1" applyFont="1" applyBorder="1" applyAlignment="1" applyProtection="1">
      <alignment horizontal="left"/>
    </xf>
    <xf numFmtId="0" fontId="2" fillId="0" borderId="0" xfId="0" applyFont="1" applyAlignment="1">
      <alignment horizontal="left"/>
    </xf>
    <xf numFmtId="0" fontId="11" fillId="10" borderId="4" xfId="0" applyFont="1" applyFill="1" applyBorder="1" applyAlignment="1" applyProtection="1">
      <alignment horizontal="left" vertical="center"/>
      <protection locked="0"/>
    </xf>
    <xf numFmtId="0" fontId="0" fillId="10" borderId="5" xfId="0" applyFill="1" applyBorder="1" applyAlignment="1" applyProtection="1">
      <protection locked="0"/>
    </xf>
    <xf numFmtId="0" fontId="0" fillId="10" borderId="6" xfId="0" applyFill="1" applyBorder="1" applyAlignment="1" applyProtection="1">
      <protection locked="0"/>
    </xf>
    <xf numFmtId="1" fontId="28" fillId="10" borderId="16" xfId="0" applyNumberFormat="1" applyFont="1" applyFill="1" applyBorder="1" applyAlignment="1" applyProtection="1">
      <alignment horizontal="right" vertical="center"/>
      <protection locked="0"/>
    </xf>
  </cellXfs>
  <cellStyles count="3">
    <cellStyle name="Hyperlink" xfId="2" builtinId="8"/>
    <cellStyle name="Prozent" xfId="1" builtinId="5"/>
    <cellStyle name="Standard" xfId="0" builtinId="0"/>
  </cellStyles>
  <dxfs count="6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trike val="0"/>
      </font>
      <numFmt numFmtId="1" formatCode="0"/>
      <fill>
        <patternFill patternType="none">
          <bgColor auto="1"/>
        </patternFill>
      </fill>
    </dxf>
    <dxf>
      <font>
        <strike val="0"/>
      </font>
      <numFmt numFmtId="164" formatCode="0.0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99"/>
      <color rgb="FFEAEAEA"/>
      <color rgb="FF0000FF"/>
      <color rgb="FFFF9999"/>
      <color rgb="FFFFFFCC"/>
      <color rgb="FF777777"/>
      <color rgb="FF0033CC"/>
      <color rgb="FF8000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0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1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3.jpg"/><Relationship Id="rId1" Type="http://schemas.openxmlformats.org/officeDocument/2006/relationships/image" Target="../media/image112.jpg"/></Relationships>
</file>

<file path=xl/drawings/_rels/vmlDrawing1.vml.rels><?xml version="1.0" encoding="UTF-8" standalone="yes"?>
<Relationships xmlns="http://schemas.openxmlformats.org/package/2006/relationships"><Relationship Id="rId26" Type="http://schemas.openxmlformats.org/officeDocument/2006/relationships/image" Target="../media/image54.emf"/><Relationship Id="rId21" Type="http://schemas.openxmlformats.org/officeDocument/2006/relationships/image" Target="../media/image49.emf"/><Relationship Id="rId42" Type="http://schemas.openxmlformats.org/officeDocument/2006/relationships/image" Target="../media/image70.emf"/><Relationship Id="rId47" Type="http://schemas.openxmlformats.org/officeDocument/2006/relationships/image" Target="../media/image75.emf"/><Relationship Id="rId63" Type="http://schemas.openxmlformats.org/officeDocument/2006/relationships/image" Target="../media/image23.emf"/><Relationship Id="rId68" Type="http://schemas.openxmlformats.org/officeDocument/2006/relationships/image" Target="../media/image18.emf"/><Relationship Id="rId84" Type="http://schemas.openxmlformats.org/officeDocument/2006/relationships/image" Target="../media/image2.emf"/><Relationship Id="rId89" Type="http://schemas.openxmlformats.org/officeDocument/2006/relationships/image" Target="../media/image89.emf"/><Relationship Id="rId2" Type="http://schemas.openxmlformats.org/officeDocument/2006/relationships/image" Target="../media/image29.emf"/><Relationship Id="rId16" Type="http://schemas.openxmlformats.org/officeDocument/2006/relationships/image" Target="../media/image44.emf"/><Relationship Id="rId29" Type="http://schemas.openxmlformats.org/officeDocument/2006/relationships/image" Target="../media/image57.emf"/><Relationship Id="rId107" Type="http://schemas.openxmlformats.org/officeDocument/2006/relationships/image" Target="../media/image107.emf"/><Relationship Id="rId11" Type="http://schemas.openxmlformats.org/officeDocument/2006/relationships/image" Target="../media/image39.emf"/><Relationship Id="rId24" Type="http://schemas.openxmlformats.org/officeDocument/2006/relationships/image" Target="../media/image52.emf"/><Relationship Id="rId32" Type="http://schemas.openxmlformats.org/officeDocument/2006/relationships/image" Target="../media/image60.emf"/><Relationship Id="rId37" Type="http://schemas.openxmlformats.org/officeDocument/2006/relationships/image" Target="../media/image65.emf"/><Relationship Id="rId40" Type="http://schemas.openxmlformats.org/officeDocument/2006/relationships/image" Target="../media/image68.emf"/><Relationship Id="rId45" Type="http://schemas.openxmlformats.org/officeDocument/2006/relationships/image" Target="../media/image73.emf"/><Relationship Id="rId53" Type="http://schemas.openxmlformats.org/officeDocument/2006/relationships/image" Target="../media/image81.emf"/><Relationship Id="rId58" Type="http://schemas.openxmlformats.org/officeDocument/2006/relationships/image" Target="../media/image27.emf"/><Relationship Id="rId66" Type="http://schemas.openxmlformats.org/officeDocument/2006/relationships/image" Target="../media/image20.emf"/><Relationship Id="rId74" Type="http://schemas.openxmlformats.org/officeDocument/2006/relationships/image" Target="../media/image12.emf"/><Relationship Id="rId79" Type="http://schemas.openxmlformats.org/officeDocument/2006/relationships/image" Target="../media/image7.emf"/><Relationship Id="rId87" Type="http://schemas.openxmlformats.org/officeDocument/2006/relationships/image" Target="../media/image87.emf"/><Relationship Id="rId102" Type="http://schemas.openxmlformats.org/officeDocument/2006/relationships/image" Target="../media/image102.emf"/><Relationship Id="rId110" Type="http://schemas.openxmlformats.org/officeDocument/2006/relationships/image" Target="../media/image110.emf"/><Relationship Id="rId5" Type="http://schemas.openxmlformats.org/officeDocument/2006/relationships/image" Target="../media/image33.emf"/><Relationship Id="rId61" Type="http://schemas.openxmlformats.org/officeDocument/2006/relationships/image" Target="../media/image24.emf"/><Relationship Id="rId82" Type="http://schemas.openxmlformats.org/officeDocument/2006/relationships/image" Target="../media/image4.emf"/><Relationship Id="rId90" Type="http://schemas.openxmlformats.org/officeDocument/2006/relationships/image" Target="../media/image90.emf"/><Relationship Id="rId95" Type="http://schemas.openxmlformats.org/officeDocument/2006/relationships/image" Target="../media/image95.emf"/><Relationship Id="rId19" Type="http://schemas.openxmlformats.org/officeDocument/2006/relationships/image" Target="../media/image47.emf"/><Relationship Id="rId14" Type="http://schemas.openxmlformats.org/officeDocument/2006/relationships/image" Target="../media/image42.emf"/><Relationship Id="rId22" Type="http://schemas.openxmlformats.org/officeDocument/2006/relationships/image" Target="../media/image50.emf"/><Relationship Id="rId27" Type="http://schemas.openxmlformats.org/officeDocument/2006/relationships/image" Target="../media/image55.emf"/><Relationship Id="rId30" Type="http://schemas.openxmlformats.org/officeDocument/2006/relationships/image" Target="../media/image58.emf"/><Relationship Id="rId35" Type="http://schemas.openxmlformats.org/officeDocument/2006/relationships/image" Target="../media/image63.emf"/><Relationship Id="rId43" Type="http://schemas.openxmlformats.org/officeDocument/2006/relationships/image" Target="../media/image71.emf"/><Relationship Id="rId48" Type="http://schemas.openxmlformats.org/officeDocument/2006/relationships/image" Target="../media/image76.emf"/><Relationship Id="rId56" Type="http://schemas.openxmlformats.org/officeDocument/2006/relationships/image" Target="../media/image84.emf"/><Relationship Id="rId64" Type="http://schemas.openxmlformats.org/officeDocument/2006/relationships/image" Target="../media/image22.emf"/><Relationship Id="rId69" Type="http://schemas.openxmlformats.org/officeDocument/2006/relationships/image" Target="../media/image17.emf"/><Relationship Id="rId77" Type="http://schemas.openxmlformats.org/officeDocument/2006/relationships/image" Target="../media/image9.emf"/><Relationship Id="rId100" Type="http://schemas.openxmlformats.org/officeDocument/2006/relationships/image" Target="../media/image100.emf"/><Relationship Id="rId105" Type="http://schemas.openxmlformats.org/officeDocument/2006/relationships/image" Target="../media/image105.emf"/><Relationship Id="rId8" Type="http://schemas.openxmlformats.org/officeDocument/2006/relationships/image" Target="../media/image36.emf"/><Relationship Id="rId51" Type="http://schemas.openxmlformats.org/officeDocument/2006/relationships/image" Target="../media/image79.emf"/><Relationship Id="rId72" Type="http://schemas.openxmlformats.org/officeDocument/2006/relationships/image" Target="../media/image14.emf"/><Relationship Id="rId80" Type="http://schemas.openxmlformats.org/officeDocument/2006/relationships/image" Target="../media/image6.emf"/><Relationship Id="rId85" Type="http://schemas.openxmlformats.org/officeDocument/2006/relationships/image" Target="../media/image1.emf"/><Relationship Id="rId93" Type="http://schemas.openxmlformats.org/officeDocument/2006/relationships/image" Target="../media/image93.emf"/><Relationship Id="rId98" Type="http://schemas.openxmlformats.org/officeDocument/2006/relationships/image" Target="../media/image98.emf"/><Relationship Id="rId3" Type="http://schemas.openxmlformats.org/officeDocument/2006/relationships/image" Target="../media/image31.emf"/><Relationship Id="rId12" Type="http://schemas.openxmlformats.org/officeDocument/2006/relationships/image" Target="../media/image40.emf"/><Relationship Id="rId17" Type="http://schemas.openxmlformats.org/officeDocument/2006/relationships/image" Target="../media/image45.emf"/><Relationship Id="rId25" Type="http://schemas.openxmlformats.org/officeDocument/2006/relationships/image" Target="../media/image53.emf"/><Relationship Id="rId33" Type="http://schemas.openxmlformats.org/officeDocument/2006/relationships/image" Target="../media/image61.emf"/><Relationship Id="rId38" Type="http://schemas.openxmlformats.org/officeDocument/2006/relationships/image" Target="../media/image66.emf"/><Relationship Id="rId46" Type="http://schemas.openxmlformats.org/officeDocument/2006/relationships/image" Target="../media/image74.emf"/><Relationship Id="rId59" Type="http://schemas.openxmlformats.org/officeDocument/2006/relationships/image" Target="../media/image26.emf"/><Relationship Id="rId67" Type="http://schemas.openxmlformats.org/officeDocument/2006/relationships/image" Target="../media/image19.emf"/><Relationship Id="rId103" Type="http://schemas.openxmlformats.org/officeDocument/2006/relationships/image" Target="../media/image103.emf"/><Relationship Id="rId108" Type="http://schemas.openxmlformats.org/officeDocument/2006/relationships/image" Target="../media/image108.emf"/><Relationship Id="rId20" Type="http://schemas.openxmlformats.org/officeDocument/2006/relationships/image" Target="../media/image48.emf"/><Relationship Id="rId41" Type="http://schemas.openxmlformats.org/officeDocument/2006/relationships/image" Target="../media/image69.emf"/><Relationship Id="rId54" Type="http://schemas.openxmlformats.org/officeDocument/2006/relationships/image" Target="../media/image82.emf"/><Relationship Id="rId62" Type="http://schemas.openxmlformats.org/officeDocument/2006/relationships/image" Target="../media/image85.emf"/><Relationship Id="rId70" Type="http://schemas.openxmlformats.org/officeDocument/2006/relationships/image" Target="../media/image16.emf"/><Relationship Id="rId75" Type="http://schemas.openxmlformats.org/officeDocument/2006/relationships/image" Target="../media/image11.emf"/><Relationship Id="rId83" Type="http://schemas.openxmlformats.org/officeDocument/2006/relationships/image" Target="../media/image3.emf"/><Relationship Id="rId88" Type="http://schemas.openxmlformats.org/officeDocument/2006/relationships/image" Target="../media/image88.emf"/><Relationship Id="rId91" Type="http://schemas.openxmlformats.org/officeDocument/2006/relationships/image" Target="../media/image91.emf"/><Relationship Id="rId96" Type="http://schemas.openxmlformats.org/officeDocument/2006/relationships/image" Target="../media/image96.emf"/><Relationship Id="rId111" Type="http://schemas.openxmlformats.org/officeDocument/2006/relationships/image" Target="../media/image111.emf"/><Relationship Id="rId1" Type="http://schemas.openxmlformats.org/officeDocument/2006/relationships/image" Target="../media/image30.emf"/><Relationship Id="rId6" Type="http://schemas.openxmlformats.org/officeDocument/2006/relationships/image" Target="../media/image34.emf"/><Relationship Id="rId15" Type="http://schemas.openxmlformats.org/officeDocument/2006/relationships/image" Target="../media/image43.emf"/><Relationship Id="rId23" Type="http://schemas.openxmlformats.org/officeDocument/2006/relationships/image" Target="../media/image51.emf"/><Relationship Id="rId28" Type="http://schemas.openxmlformats.org/officeDocument/2006/relationships/image" Target="../media/image56.emf"/><Relationship Id="rId36" Type="http://schemas.openxmlformats.org/officeDocument/2006/relationships/image" Target="../media/image64.emf"/><Relationship Id="rId49" Type="http://schemas.openxmlformats.org/officeDocument/2006/relationships/image" Target="../media/image77.emf"/><Relationship Id="rId57" Type="http://schemas.openxmlformats.org/officeDocument/2006/relationships/image" Target="../media/image28.emf"/><Relationship Id="rId106" Type="http://schemas.openxmlformats.org/officeDocument/2006/relationships/image" Target="../media/image106.emf"/><Relationship Id="rId10" Type="http://schemas.openxmlformats.org/officeDocument/2006/relationships/image" Target="../media/image38.emf"/><Relationship Id="rId31" Type="http://schemas.openxmlformats.org/officeDocument/2006/relationships/image" Target="../media/image59.emf"/><Relationship Id="rId44" Type="http://schemas.openxmlformats.org/officeDocument/2006/relationships/image" Target="../media/image72.emf"/><Relationship Id="rId52" Type="http://schemas.openxmlformats.org/officeDocument/2006/relationships/image" Target="../media/image80.emf"/><Relationship Id="rId60" Type="http://schemas.openxmlformats.org/officeDocument/2006/relationships/image" Target="../media/image25.emf"/><Relationship Id="rId65" Type="http://schemas.openxmlformats.org/officeDocument/2006/relationships/image" Target="../media/image21.emf"/><Relationship Id="rId73" Type="http://schemas.openxmlformats.org/officeDocument/2006/relationships/image" Target="../media/image13.emf"/><Relationship Id="rId78" Type="http://schemas.openxmlformats.org/officeDocument/2006/relationships/image" Target="../media/image8.emf"/><Relationship Id="rId81" Type="http://schemas.openxmlformats.org/officeDocument/2006/relationships/image" Target="../media/image5.emf"/><Relationship Id="rId86" Type="http://schemas.openxmlformats.org/officeDocument/2006/relationships/image" Target="../media/image86.emf"/><Relationship Id="rId94" Type="http://schemas.openxmlformats.org/officeDocument/2006/relationships/image" Target="../media/image94.emf"/><Relationship Id="rId99" Type="http://schemas.openxmlformats.org/officeDocument/2006/relationships/image" Target="../media/image99.emf"/><Relationship Id="rId101" Type="http://schemas.openxmlformats.org/officeDocument/2006/relationships/image" Target="../media/image101.emf"/><Relationship Id="rId4" Type="http://schemas.openxmlformats.org/officeDocument/2006/relationships/image" Target="../media/image32.emf"/><Relationship Id="rId9" Type="http://schemas.openxmlformats.org/officeDocument/2006/relationships/image" Target="../media/image37.emf"/><Relationship Id="rId13" Type="http://schemas.openxmlformats.org/officeDocument/2006/relationships/image" Target="../media/image41.emf"/><Relationship Id="rId18" Type="http://schemas.openxmlformats.org/officeDocument/2006/relationships/image" Target="../media/image46.emf"/><Relationship Id="rId39" Type="http://schemas.openxmlformats.org/officeDocument/2006/relationships/image" Target="../media/image67.emf"/><Relationship Id="rId109" Type="http://schemas.openxmlformats.org/officeDocument/2006/relationships/image" Target="../media/image109.emf"/><Relationship Id="rId34" Type="http://schemas.openxmlformats.org/officeDocument/2006/relationships/image" Target="../media/image62.emf"/><Relationship Id="rId50" Type="http://schemas.openxmlformats.org/officeDocument/2006/relationships/image" Target="../media/image78.emf"/><Relationship Id="rId55" Type="http://schemas.openxmlformats.org/officeDocument/2006/relationships/image" Target="../media/image83.emf"/><Relationship Id="rId76" Type="http://schemas.openxmlformats.org/officeDocument/2006/relationships/image" Target="../media/image10.emf"/><Relationship Id="rId97" Type="http://schemas.openxmlformats.org/officeDocument/2006/relationships/image" Target="../media/image97.emf"/><Relationship Id="rId104" Type="http://schemas.openxmlformats.org/officeDocument/2006/relationships/image" Target="../media/image104.emf"/><Relationship Id="rId7" Type="http://schemas.openxmlformats.org/officeDocument/2006/relationships/image" Target="../media/image35.emf"/><Relationship Id="rId71" Type="http://schemas.openxmlformats.org/officeDocument/2006/relationships/image" Target="../media/image15.emf"/><Relationship Id="rId92" Type="http://schemas.openxmlformats.org/officeDocument/2006/relationships/image" Target="../media/image9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23</xdr:row>
          <xdr:rowOff>95250</xdr:rowOff>
        </xdr:from>
        <xdr:to>
          <xdr:col>18</xdr:col>
          <xdr:colOff>57150</xdr:colOff>
          <xdr:row>25</xdr:row>
          <xdr:rowOff>47625</xdr:rowOff>
        </xdr:to>
        <xdr:sp macro="" textlink="">
          <xdr:nvSpPr>
            <xdr:cNvPr id="1027" name="OptionButton4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25</xdr:row>
          <xdr:rowOff>0</xdr:rowOff>
        </xdr:from>
        <xdr:to>
          <xdr:col>18</xdr:col>
          <xdr:colOff>38100</xdr:colOff>
          <xdr:row>26</xdr:row>
          <xdr:rowOff>28575</xdr:rowOff>
        </xdr:to>
        <xdr:sp macro="" textlink="">
          <xdr:nvSpPr>
            <xdr:cNvPr id="1028" name="OptionButton8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23</xdr:row>
          <xdr:rowOff>85725</xdr:rowOff>
        </xdr:from>
        <xdr:to>
          <xdr:col>26</xdr:col>
          <xdr:colOff>57150</xdr:colOff>
          <xdr:row>25</xdr:row>
          <xdr:rowOff>38100</xdr:rowOff>
        </xdr:to>
        <xdr:sp macro="" textlink="">
          <xdr:nvSpPr>
            <xdr:cNvPr id="1033" name="OptionButton5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24</xdr:row>
          <xdr:rowOff>171450</xdr:rowOff>
        </xdr:from>
        <xdr:to>
          <xdr:col>26</xdr:col>
          <xdr:colOff>28575</xdr:colOff>
          <xdr:row>26</xdr:row>
          <xdr:rowOff>19050</xdr:rowOff>
        </xdr:to>
        <xdr:sp macro="" textlink="">
          <xdr:nvSpPr>
            <xdr:cNvPr id="1034" name="OptionButton9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23</xdr:row>
          <xdr:rowOff>85725</xdr:rowOff>
        </xdr:from>
        <xdr:to>
          <xdr:col>31</xdr:col>
          <xdr:colOff>104775</xdr:colOff>
          <xdr:row>25</xdr:row>
          <xdr:rowOff>38100</xdr:rowOff>
        </xdr:to>
        <xdr:sp macro="" textlink="">
          <xdr:nvSpPr>
            <xdr:cNvPr id="1035" name="OptionButton6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24</xdr:row>
          <xdr:rowOff>171450</xdr:rowOff>
        </xdr:from>
        <xdr:to>
          <xdr:col>35</xdr:col>
          <xdr:colOff>47625</xdr:colOff>
          <xdr:row>26</xdr:row>
          <xdr:rowOff>19050</xdr:rowOff>
        </xdr:to>
        <xdr:sp macro="" textlink="">
          <xdr:nvSpPr>
            <xdr:cNvPr id="1036" name="OptionButton10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23</xdr:row>
          <xdr:rowOff>85725</xdr:rowOff>
        </xdr:from>
        <xdr:to>
          <xdr:col>51</xdr:col>
          <xdr:colOff>9525</xdr:colOff>
          <xdr:row>25</xdr:row>
          <xdr:rowOff>38100</xdr:rowOff>
        </xdr:to>
        <xdr:sp macro="" textlink="">
          <xdr:nvSpPr>
            <xdr:cNvPr id="1038" name="OptionButton7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24</xdr:row>
          <xdr:rowOff>171450</xdr:rowOff>
        </xdr:from>
        <xdr:to>
          <xdr:col>51</xdr:col>
          <xdr:colOff>19050</xdr:colOff>
          <xdr:row>26</xdr:row>
          <xdr:rowOff>19050</xdr:rowOff>
        </xdr:to>
        <xdr:sp macro="" textlink="">
          <xdr:nvSpPr>
            <xdr:cNvPr id="1039" name="OptionButton11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35</xdr:row>
          <xdr:rowOff>9525</xdr:rowOff>
        </xdr:from>
        <xdr:to>
          <xdr:col>18</xdr:col>
          <xdr:colOff>28575</xdr:colOff>
          <xdr:row>37</xdr:row>
          <xdr:rowOff>47625</xdr:rowOff>
        </xdr:to>
        <xdr:sp macro="" textlink="">
          <xdr:nvSpPr>
            <xdr:cNvPr id="1040" name="OptionButton12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35</xdr:row>
          <xdr:rowOff>9525</xdr:rowOff>
        </xdr:from>
        <xdr:to>
          <xdr:col>36</xdr:col>
          <xdr:colOff>38100</xdr:colOff>
          <xdr:row>37</xdr:row>
          <xdr:rowOff>57150</xdr:rowOff>
        </xdr:to>
        <xdr:sp macro="" textlink="">
          <xdr:nvSpPr>
            <xdr:cNvPr id="1041" name="OptionButton13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85725</xdr:colOff>
          <xdr:row>35</xdr:row>
          <xdr:rowOff>9525</xdr:rowOff>
        </xdr:from>
        <xdr:to>
          <xdr:col>51</xdr:col>
          <xdr:colOff>28575</xdr:colOff>
          <xdr:row>37</xdr:row>
          <xdr:rowOff>47625</xdr:rowOff>
        </xdr:to>
        <xdr:sp macro="" textlink="">
          <xdr:nvSpPr>
            <xdr:cNvPr id="1042" name="OptionButton14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38</xdr:row>
          <xdr:rowOff>47625</xdr:rowOff>
        </xdr:from>
        <xdr:to>
          <xdr:col>18</xdr:col>
          <xdr:colOff>38100</xdr:colOff>
          <xdr:row>40</xdr:row>
          <xdr:rowOff>47625</xdr:rowOff>
        </xdr:to>
        <xdr:sp macro="" textlink="">
          <xdr:nvSpPr>
            <xdr:cNvPr id="1043" name="OptionButton15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38</xdr:row>
          <xdr:rowOff>47625</xdr:rowOff>
        </xdr:from>
        <xdr:to>
          <xdr:col>31</xdr:col>
          <xdr:colOff>104775</xdr:colOff>
          <xdr:row>40</xdr:row>
          <xdr:rowOff>47625</xdr:rowOff>
        </xdr:to>
        <xdr:sp macro="" textlink="">
          <xdr:nvSpPr>
            <xdr:cNvPr id="1044" name="OptionButton16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85725</xdr:colOff>
          <xdr:row>38</xdr:row>
          <xdr:rowOff>47625</xdr:rowOff>
        </xdr:from>
        <xdr:to>
          <xdr:col>44</xdr:col>
          <xdr:colOff>133350</xdr:colOff>
          <xdr:row>40</xdr:row>
          <xdr:rowOff>47625</xdr:rowOff>
        </xdr:to>
        <xdr:sp macro="" textlink="">
          <xdr:nvSpPr>
            <xdr:cNvPr id="1045" name="OptionButton17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41</xdr:row>
          <xdr:rowOff>47625</xdr:rowOff>
        </xdr:from>
        <xdr:to>
          <xdr:col>18</xdr:col>
          <xdr:colOff>28575</xdr:colOff>
          <xdr:row>43</xdr:row>
          <xdr:rowOff>47625</xdr:rowOff>
        </xdr:to>
        <xdr:sp macro="" textlink="">
          <xdr:nvSpPr>
            <xdr:cNvPr id="1046" name="OptionButton18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41</xdr:row>
          <xdr:rowOff>47625</xdr:rowOff>
        </xdr:from>
        <xdr:to>
          <xdr:col>31</xdr:col>
          <xdr:colOff>85725</xdr:colOff>
          <xdr:row>43</xdr:row>
          <xdr:rowOff>47625</xdr:rowOff>
        </xdr:to>
        <xdr:sp macro="" textlink="">
          <xdr:nvSpPr>
            <xdr:cNvPr id="1047" name="OptionButton19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85725</xdr:colOff>
          <xdr:row>41</xdr:row>
          <xdr:rowOff>47625</xdr:rowOff>
        </xdr:from>
        <xdr:to>
          <xdr:col>44</xdr:col>
          <xdr:colOff>123825</xdr:colOff>
          <xdr:row>43</xdr:row>
          <xdr:rowOff>47625</xdr:rowOff>
        </xdr:to>
        <xdr:sp macro="" textlink="">
          <xdr:nvSpPr>
            <xdr:cNvPr id="1048" name="OptionButton20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45</xdr:row>
          <xdr:rowOff>76200</xdr:rowOff>
        </xdr:from>
        <xdr:to>
          <xdr:col>15</xdr:col>
          <xdr:colOff>104775</xdr:colOff>
          <xdr:row>47</xdr:row>
          <xdr:rowOff>38100</xdr:rowOff>
        </xdr:to>
        <xdr:sp macro="" textlink="">
          <xdr:nvSpPr>
            <xdr:cNvPr id="1049" name="OptionButton21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45</xdr:row>
          <xdr:rowOff>76200</xdr:rowOff>
        </xdr:from>
        <xdr:to>
          <xdr:col>21</xdr:col>
          <xdr:colOff>66675</xdr:colOff>
          <xdr:row>47</xdr:row>
          <xdr:rowOff>38100</xdr:rowOff>
        </xdr:to>
        <xdr:sp macro="" textlink="">
          <xdr:nvSpPr>
            <xdr:cNvPr id="1050" name="OptionButton22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45</xdr:row>
          <xdr:rowOff>76200</xdr:rowOff>
        </xdr:from>
        <xdr:to>
          <xdr:col>27</xdr:col>
          <xdr:colOff>47625</xdr:colOff>
          <xdr:row>47</xdr:row>
          <xdr:rowOff>38100</xdr:rowOff>
        </xdr:to>
        <xdr:sp macro="" textlink="">
          <xdr:nvSpPr>
            <xdr:cNvPr id="1051" name="OptionButton23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123825</xdr:colOff>
          <xdr:row>45</xdr:row>
          <xdr:rowOff>76200</xdr:rowOff>
        </xdr:from>
        <xdr:to>
          <xdr:col>32</xdr:col>
          <xdr:colOff>85725</xdr:colOff>
          <xdr:row>47</xdr:row>
          <xdr:rowOff>38100</xdr:rowOff>
        </xdr:to>
        <xdr:sp macro="" textlink="">
          <xdr:nvSpPr>
            <xdr:cNvPr id="1052" name="OptionButton24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45</xdr:row>
          <xdr:rowOff>76200</xdr:rowOff>
        </xdr:from>
        <xdr:to>
          <xdr:col>37</xdr:col>
          <xdr:colOff>85725</xdr:colOff>
          <xdr:row>47</xdr:row>
          <xdr:rowOff>38100</xdr:rowOff>
        </xdr:to>
        <xdr:sp macro="" textlink="">
          <xdr:nvSpPr>
            <xdr:cNvPr id="1053" name="OptionButton225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104775</xdr:colOff>
          <xdr:row>45</xdr:row>
          <xdr:rowOff>76200</xdr:rowOff>
        </xdr:from>
        <xdr:to>
          <xdr:col>44</xdr:col>
          <xdr:colOff>95250</xdr:colOff>
          <xdr:row>47</xdr:row>
          <xdr:rowOff>38100</xdr:rowOff>
        </xdr:to>
        <xdr:sp macro="" textlink="">
          <xdr:nvSpPr>
            <xdr:cNvPr id="1054" name="OptionButton26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28575</xdr:colOff>
          <xdr:row>45</xdr:row>
          <xdr:rowOff>76200</xdr:rowOff>
        </xdr:from>
        <xdr:to>
          <xdr:col>48</xdr:col>
          <xdr:colOff>104775</xdr:colOff>
          <xdr:row>47</xdr:row>
          <xdr:rowOff>38100</xdr:rowOff>
        </xdr:to>
        <xdr:sp macro="" textlink="">
          <xdr:nvSpPr>
            <xdr:cNvPr id="1055" name="OptionButton27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50</xdr:row>
          <xdr:rowOff>57150</xdr:rowOff>
        </xdr:from>
        <xdr:to>
          <xdr:col>15</xdr:col>
          <xdr:colOff>114300</xdr:colOff>
          <xdr:row>52</xdr:row>
          <xdr:rowOff>38100</xdr:rowOff>
        </xdr:to>
        <xdr:sp macro="" textlink="">
          <xdr:nvSpPr>
            <xdr:cNvPr id="1056" name="OptionButton28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50</xdr:row>
          <xdr:rowOff>57150</xdr:rowOff>
        </xdr:from>
        <xdr:to>
          <xdr:col>23</xdr:col>
          <xdr:colOff>19050</xdr:colOff>
          <xdr:row>52</xdr:row>
          <xdr:rowOff>38100</xdr:rowOff>
        </xdr:to>
        <xdr:sp macro="" textlink="">
          <xdr:nvSpPr>
            <xdr:cNvPr id="1057" name="OptionButton29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50</xdr:row>
          <xdr:rowOff>57150</xdr:rowOff>
        </xdr:from>
        <xdr:to>
          <xdr:col>29</xdr:col>
          <xdr:colOff>9525</xdr:colOff>
          <xdr:row>52</xdr:row>
          <xdr:rowOff>38100</xdr:rowOff>
        </xdr:to>
        <xdr:sp macro="" textlink="">
          <xdr:nvSpPr>
            <xdr:cNvPr id="1058" name="OptionButton30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50</xdr:row>
          <xdr:rowOff>57150</xdr:rowOff>
        </xdr:from>
        <xdr:to>
          <xdr:col>34</xdr:col>
          <xdr:colOff>133350</xdr:colOff>
          <xdr:row>52</xdr:row>
          <xdr:rowOff>38100</xdr:rowOff>
        </xdr:to>
        <xdr:sp macro="" textlink="">
          <xdr:nvSpPr>
            <xdr:cNvPr id="1059" name="OptionButton31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200025</xdr:colOff>
          <xdr:row>50</xdr:row>
          <xdr:rowOff>57150</xdr:rowOff>
        </xdr:from>
        <xdr:to>
          <xdr:col>38</xdr:col>
          <xdr:colOff>104775</xdr:colOff>
          <xdr:row>52</xdr:row>
          <xdr:rowOff>38100</xdr:rowOff>
        </xdr:to>
        <xdr:sp macro="" textlink="">
          <xdr:nvSpPr>
            <xdr:cNvPr id="1060" name="OptionButton32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142875</xdr:colOff>
          <xdr:row>50</xdr:row>
          <xdr:rowOff>57150</xdr:rowOff>
        </xdr:from>
        <xdr:to>
          <xdr:col>44</xdr:col>
          <xdr:colOff>66675</xdr:colOff>
          <xdr:row>52</xdr:row>
          <xdr:rowOff>38100</xdr:rowOff>
        </xdr:to>
        <xdr:sp macro="" textlink="">
          <xdr:nvSpPr>
            <xdr:cNvPr id="1061" name="OptionButton33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28575</xdr:colOff>
          <xdr:row>50</xdr:row>
          <xdr:rowOff>57150</xdr:rowOff>
        </xdr:from>
        <xdr:to>
          <xdr:col>48</xdr:col>
          <xdr:colOff>0</xdr:colOff>
          <xdr:row>52</xdr:row>
          <xdr:rowOff>38100</xdr:rowOff>
        </xdr:to>
        <xdr:sp macro="" textlink="">
          <xdr:nvSpPr>
            <xdr:cNvPr id="1062" name="OptionButton34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55</xdr:row>
          <xdr:rowOff>38100</xdr:rowOff>
        </xdr:from>
        <xdr:to>
          <xdr:col>19</xdr:col>
          <xdr:colOff>19050</xdr:colOff>
          <xdr:row>57</xdr:row>
          <xdr:rowOff>38100</xdr:rowOff>
        </xdr:to>
        <xdr:sp macro="" textlink="">
          <xdr:nvSpPr>
            <xdr:cNvPr id="1063" name="CheckBox1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55</xdr:row>
          <xdr:rowOff>38100</xdr:rowOff>
        </xdr:from>
        <xdr:to>
          <xdr:col>27</xdr:col>
          <xdr:colOff>228600</xdr:colOff>
          <xdr:row>57</xdr:row>
          <xdr:rowOff>38100</xdr:rowOff>
        </xdr:to>
        <xdr:sp macro="" textlink="">
          <xdr:nvSpPr>
            <xdr:cNvPr id="1064" name="CheckBox2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55</xdr:row>
          <xdr:rowOff>38100</xdr:rowOff>
        </xdr:from>
        <xdr:to>
          <xdr:col>36</xdr:col>
          <xdr:colOff>19050</xdr:colOff>
          <xdr:row>57</xdr:row>
          <xdr:rowOff>38100</xdr:rowOff>
        </xdr:to>
        <xdr:sp macro="" textlink="">
          <xdr:nvSpPr>
            <xdr:cNvPr id="1065" name="CheckBox3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55</xdr:row>
          <xdr:rowOff>38100</xdr:rowOff>
        </xdr:from>
        <xdr:to>
          <xdr:col>44</xdr:col>
          <xdr:colOff>142875</xdr:colOff>
          <xdr:row>57</xdr:row>
          <xdr:rowOff>38100</xdr:rowOff>
        </xdr:to>
        <xdr:sp macro="" textlink="">
          <xdr:nvSpPr>
            <xdr:cNvPr id="1066" name="CheckBox4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9525</xdr:colOff>
          <xdr:row>55</xdr:row>
          <xdr:rowOff>38100</xdr:rowOff>
        </xdr:from>
        <xdr:to>
          <xdr:col>51</xdr:col>
          <xdr:colOff>38100</xdr:colOff>
          <xdr:row>57</xdr:row>
          <xdr:rowOff>38100</xdr:rowOff>
        </xdr:to>
        <xdr:sp macro="" textlink="">
          <xdr:nvSpPr>
            <xdr:cNvPr id="1067" name="CheckBox5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58</xdr:row>
          <xdr:rowOff>38100</xdr:rowOff>
        </xdr:from>
        <xdr:to>
          <xdr:col>19</xdr:col>
          <xdr:colOff>38100</xdr:colOff>
          <xdr:row>60</xdr:row>
          <xdr:rowOff>38100</xdr:rowOff>
        </xdr:to>
        <xdr:sp macro="" textlink="">
          <xdr:nvSpPr>
            <xdr:cNvPr id="1068" name="CheckBox6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58</xdr:row>
          <xdr:rowOff>38100</xdr:rowOff>
        </xdr:from>
        <xdr:to>
          <xdr:col>27</xdr:col>
          <xdr:colOff>257175</xdr:colOff>
          <xdr:row>60</xdr:row>
          <xdr:rowOff>38100</xdr:rowOff>
        </xdr:to>
        <xdr:sp macro="" textlink="">
          <xdr:nvSpPr>
            <xdr:cNvPr id="1069" name="CheckBox7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58</xdr:row>
          <xdr:rowOff>38100</xdr:rowOff>
        </xdr:from>
        <xdr:to>
          <xdr:col>35</xdr:col>
          <xdr:colOff>95250</xdr:colOff>
          <xdr:row>60</xdr:row>
          <xdr:rowOff>38100</xdr:rowOff>
        </xdr:to>
        <xdr:sp macro="" textlink="">
          <xdr:nvSpPr>
            <xdr:cNvPr id="1070" name="CheckBox8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58</xdr:row>
          <xdr:rowOff>38100</xdr:rowOff>
        </xdr:from>
        <xdr:to>
          <xdr:col>44</xdr:col>
          <xdr:colOff>200025</xdr:colOff>
          <xdr:row>60</xdr:row>
          <xdr:rowOff>38100</xdr:rowOff>
        </xdr:to>
        <xdr:sp macro="" textlink="">
          <xdr:nvSpPr>
            <xdr:cNvPr id="1071" name="CheckBox9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9525</xdr:colOff>
          <xdr:row>58</xdr:row>
          <xdr:rowOff>38100</xdr:rowOff>
        </xdr:from>
        <xdr:to>
          <xdr:col>51</xdr:col>
          <xdr:colOff>85725</xdr:colOff>
          <xdr:row>60</xdr:row>
          <xdr:rowOff>38100</xdr:rowOff>
        </xdr:to>
        <xdr:sp macro="" textlink="">
          <xdr:nvSpPr>
            <xdr:cNvPr id="1072" name="CheckBox10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61</xdr:row>
          <xdr:rowOff>38100</xdr:rowOff>
        </xdr:from>
        <xdr:to>
          <xdr:col>19</xdr:col>
          <xdr:colOff>66675</xdr:colOff>
          <xdr:row>63</xdr:row>
          <xdr:rowOff>47625</xdr:rowOff>
        </xdr:to>
        <xdr:sp macro="" textlink="">
          <xdr:nvSpPr>
            <xdr:cNvPr id="1073" name="CheckBox11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61</xdr:row>
          <xdr:rowOff>38100</xdr:rowOff>
        </xdr:from>
        <xdr:to>
          <xdr:col>34</xdr:col>
          <xdr:colOff>28575</xdr:colOff>
          <xdr:row>63</xdr:row>
          <xdr:rowOff>47625</xdr:rowOff>
        </xdr:to>
        <xdr:sp macro="" textlink="">
          <xdr:nvSpPr>
            <xdr:cNvPr id="1074" name="CheckBox12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85725</xdr:colOff>
          <xdr:row>61</xdr:row>
          <xdr:rowOff>38100</xdr:rowOff>
        </xdr:from>
        <xdr:to>
          <xdr:col>51</xdr:col>
          <xdr:colOff>57150</xdr:colOff>
          <xdr:row>63</xdr:row>
          <xdr:rowOff>47625</xdr:rowOff>
        </xdr:to>
        <xdr:sp macro="" textlink="">
          <xdr:nvSpPr>
            <xdr:cNvPr id="1075" name="CheckBox13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62</xdr:row>
          <xdr:rowOff>171450</xdr:rowOff>
        </xdr:from>
        <xdr:to>
          <xdr:col>23</xdr:col>
          <xdr:colOff>76200</xdr:colOff>
          <xdr:row>64</xdr:row>
          <xdr:rowOff>47625</xdr:rowOff>
        </xdr:to>
        <xdr:sp macro="" textlink="">
          <xdr:nvSpPr>
            <xdr:cNvPr id="1076" name="CheckBox14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62</xdr:row>
          <xdr:rowOff>171450</xdr:rowOff>
        </xdr:from>
        <xdr:to>
          <xdr:col>34</xdr:col>
          <xdr:colOff>38100</xdr:colOff>
          <xdr:row>64</xdr:row>
          <xdr:rowOff>47625</xdr:rowOff>
        </xdr:to>
        <xdr:sp macro="" textlink="">
          <xdr:nvSpPr>
            <xdr:cNvPr id="1077" name="CheckBox15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85725</xdr:colOff>
          <xdr:row>62</xdr:row>
          <xdr:rowOff>171450</xdr:rowOff>
        </xdr:from>
        <xdr:to>
          <xdr:col>51</xdr:col>
          <xdr:colOff>104775</xdr:colOff>
          <xdr:row>64</xdr:row>
          <xdr:rowOff>38100</xdr:rowOff>
        </xdr:to>
        <xdr:sp macro="" textlink="">
          <xdr:nvSpPr>
            <xdr:cNvPr id="1078" name="CheckBox16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65</xdr:row>
          <xdr:rowOff>57150</xdr:rowOff>
        </xdr:from>
        <xdr:to>
          <xdr:col>15</xdr:col>
          <xdr:colOff>114300</xdr:colOff>
          <xdr:row>67</xdr:row>
          <xdr:rowOff>38100</xdr:rowOff>
        </xdr:to>
        <xdr:sp macro="" textlink="">
          <xdr:nvSpPr>
            <xdr:cNvPr id="1084" name="OptionButton35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65</xdr:row>
          <xdr:rowOff>57150</xdr:rowOff>
        </xdr:from>
        <xdr:to>
          <xdr:col>23</xdr:col>
          <xdr:colOff>114300</xdr:colOff>
          <xdr:row>67</xdr:row>
          <xdr:rowOff>38100</xdr:rowOff>
        </xdr:to>
        <xdr:sp macro="" textlink="">
          <xdr:nvSpPr>
            <xdr:cNvPr id="1085" name="OptionButton36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65</xdr:row>
          <xdr:rowOff>57150</xdr:rowOff>
        </xdr:from>
        <xdr:to>
          <xdr:col>30</xdr:col>
          <xdr:colOff>47625</xdr:colOff>
          <xdr:row>67</xdr:row>
          <xdr:rowOff>38100</xdr:rowOff>
        </xdr:to>
        <xdr:sp macro="" textlink="">
          <xdr:nvSpPr>
            <xdr:cNvPr id="1086" name="OptionButton37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57150</xdr:colOff>
          <xdr:row>65</xdr:row>
          <xdr:rowOff>57150</xdr:rowOff>
        </xdr:from>
        <xdr:to>
          <xdr:col>37</xdr:col>
          <xdr:colOff>47625</xdr:colOff>
          <xdr:row>67</xdr:row>
          <xdr:rowOff>38100</xdr:rowOff>
        </xdr:to>
        <xdr:sp macro="" textlink="">
          <xdr:nvSpPr>
            <xdr:cNvPr id="1087" name="OptionButton38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65</xdr:row>
          <xdr:rowOff>57150</xdr:rowOff>
        </xdr:from>
        <xdr:to>
          <xdr:col>43</xdr:col>
          <xdr:colOff>38100</xdr:colOff>
          <xdr:row>67</xdr:row>
          <xdr:rowOff>38100</xdr:rowOff>
        </xdr:to>
        <xdr:sp macro="" textlink="">
          <xdr:nvSpPr>
            <xdr:cNvPr id="1088" name="OptionButton39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28575</xdr:colOff>
          <xdr:row>65</xdr:row>
          <xdr:rowOff>57150</xdr:rowOff>
        </xdr:from>
        <xdr:to>
          <xdr:col>48</xdr:col>
          <xdr:colOff>0</xdr:colOff>
          <xdr:row>67</xdr:row>
          <xdr:rowOff>38100</xdr:rowOff>
        </xdr:to>
        <xdr:sp macro="" textlink="">
          <xdr:nvSpPr>
            <xdr:cNvPr id="1089" name="OptionButton40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68</xdr:row>
          <xdr:rowOff>57150</xdr:rowOff>
        </xdr:from>
        <xdr:to>
          <xdr:col>17</xdr:col>
          <xdr:colOff>114300</xdr:colOff>
          <xdr:row>70</xdr:row>
          <xdr:rowOff>38100</xdr:rowOff>
        </xdr:to>
        <xdr:sp macro="" textlink="">
          <xdr:nvSpPr>
            <xdr:cNvPr id="1091" name="OptionButton41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68</xdr:row>
          <xdr:rowOff>57150</xdr:rowOff>
        </xdr:from>
        <xdr:to>
          <xdr:col>34</xdr:col>
          <xdr:colOff>247650</xdr:colOff>
          <xdr:row>70</xdr:row>
          <xdr:rowOff>38100</xdr:rowOff>
        </xdr:to>
        <xdr:sp macro="" textlink="">
          <xdr:nvSpPr>
            <xdr:cNvPr id="1093" name="OptionButton42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28575</xdr:colOff>
          <xdr:row>68</xdr:row>
          <xdr:rowOff>57150</xdr:rowOff>
        </xdr:from>
        <xdr:to>
          <xdr:col>49</xdr:col>
          <xdr:colOff>104775</xdr:colOff>
          <xdr:row>70</xdr:row>
          <xdr:rowOff>38100</xdr:rowOff>
        </xdr:to>
        <xdr:sp macro="" textlink="">
          <xdr:nvSpPr>
            <xdr:cNvPr id="1096" name="OptionButton43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71</xdr:row>
          <xdr:rowOff>57150</xdr:rowOff>
        </xdr:from>
        <xdr:to>
          <xdr:col>17</xdr:col>
          <xdr:colOff>9525</xdr:colOff>
          <xdr:row>73</xdr:row>
          <xdr:rowOff>38100</xdr:rowOff>
        </xdr:to>
        <xdr:sp macro="" textlink="">
          <xdr:nvSpPr>
            <xdr:cNvPr id="1097" name="OptionButton44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71</xdr:row>
          <xdr:rowOff>57150</xdr:rowOff>
        </xdr:from>
        <xdr:to>
          <xdr:col>27</xdr:col>
          <xdr:colOff>66675</xdr:colOff>
          <xdr:row>73</xdr:row>
          <xdr:rowOff>38100</xdr:rowOff>
        </xdr:to>
        <xdr:sp macro="" textlink="">
          <xdr:nvSpPr>
            <xdr:cNvPr id="1098" name="OptionButton45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71</xdr:row>
          <xdr:rowOff>57150</xdr:rowOff>
        </xdr:from>
        <xdr:to>
          <xdr:col>34</xdr:col>
          <xdr:colOff>200025</xdr:colOff>
          <xdr:row>73</xdr:row>
          <xdr:rowOff>38100</xdr:rowOff>
        </xdr:to>
        <xdr:sp macro="" textlink="">
          <xdr:nvSpPr>
            <xdr:cNvPr id="1099" name="OptionButton46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95250</xdr:colOff>
          <xdr:row>71</xdr:row>
          <xdr:rowOff>57150</xdr:rowOff>
        </xdr:from>
        <xdr:to>
          <xdr:col>43</xdr:col>
          <xdr:colOff>28575</xdr:colOff>
          <xdr:row>73</xdr:row>
          <xdr:rowOff>38100</xdr:rowOff>
        </xdr:to>
        <xdr:sp macro="" textlink="">
          <xdr:nvSpPr>
            <xdr:cNvPr id="1100" name="OptionButton47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28575</xdr:colOff>
          <xdr:row>71</xdr:row>
          <xdr:rowOff>57150</xdr:rowOff>
        </xdr:from>
        <xdr:to>
          <xdr:col>48</xdr:col>
          <xdr:colOff>66675</xdr:colOff>
          <xdr:row>73</xdr:row>
          <xdr:rowOff>38100</xdr:rowOff>
        </xdr:to>
        <xdr:sp macro="" textlink="">
          <xdr:nvSpPr>
            <xdr:cNvPr id="1101" name="OptionButton48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85725</xdr:colOff>
          <xdr:row>91</xdr:row>
          <xdr:rowOff>38100</xdr:rowOff>
        </xdr:from>
        <xdr:to>
          <xdr:col>51</xdr:col>
          <xdr:colOff>47625</xdr:colOff>
          <xdr:row>93</xdr:row>
          <xdr:rowOff>47625</xdr:rowOff>
        </xdr:to>
        <xdr:sp macro="" textlink="">
          <xdr:nvSpPr>
            <xdr:cNvPr id="1127" name="CheckBox24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120</xdr:row>
          <xdr:rowOff>47625</xdr:rowOff>
        </xdr:from>
        <xdr:to>
          <xdr:col>22</xdr:col>
          <xdr:colOff>28575</xdr:colOff>
          <xdr:row>122</xdr:row>
          <xdr:rowOff>47625</xdr:rowOff>
        </xdr:to>
        <xdr:sp macro="" textlink="">
          <xdr:nvSpPr>
            <xdr:cNvPr id="1128" name="CheckBox25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120</xdr:row>
          <xdr:rowOff>47625</xdr:rowOff>
        </xdr:from>
        <xdr:to>
          <xdr:col>32</xdr:col>
          <xdr:colOff>76200</xdr:colOff>
          <xdr:row>122</xdr:row>
          <xdr:rowOff>47625</xdr:rowOff>
        </xdr:to>
        <xdr:sp macro="" textlink="">
          <xdr:nvSpPr>
            <xdr:cNvPr id="1129" name="CheckBox26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120</xdr:row>
          <xdr:rowOff>47625</xdr:rowOff>
        </xdr:from>
        <xdr:to>
          <xdr:col>41</xdr:col>
          <xdr:colOff>28575</xdr:colOff>
          <xdr:row>122</xdr:row>
          <xdr:rowOff>47625</xdr:rowOff>
        </xdr:to>
        <xdr:sp macro="" textlink="">
          <xdr:nvSpPr>
            <xdr:cNvPr id="1130" name="CheckBox27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9525</xdr:colOff>
          <xdr:row>120</xdr:row>
          <xdr:rowOff>47625</xdr:rowOff>
        </xdr:from>
        <xdr:to>
          <xdr:col>51</xdr:col>
          <xdr:colOff>19050</xdr:colOff>
          <xdr:row>122</xdr:row>
          <xdr:rowOff>47625</xdr:rowOff>
        </xdr:to>
        <xdr:sp macro="" textlink="">
          <xdr:nvSpPr>
            <xdr:cNvPr id="1131" name="CheckBox28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132</xdr:row>
          <xdr:rowOff>57150</xdr:rowOff>
        </xdr:from>
        <xdr:to>
          <xdr:col>11</xdr:col>
          <xdr:colOff>9525</xdr:colOff>
          <xdr:row>134</xdr:row>
          <xdr:rowOff>28575</xdr:rowOff>
        </xdr:to>
        <xdr:sp macro="" textlink="">
          <xdr:nvSpPr>
            <xdr:cNvPr id="1132" name="CheckBox29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132</xdr:row>
          <xdr:rowOff>57150</xdr:rowOff>
        </xdr:from>
        <xdr:to>
          <xdr:col>21</xdr:col>
          <xdr:colOff>0</xdr:colOff>
          <xdr:row>134</xdr:row>
          <xdr:rowOff>28575</xdr:rowOff>
        </xdr:to>
        <xdr:sp macro="" textlink="">
          <xdr:nvSpPr>
            <xdr:cNvPr id="1133" name="CheckBox30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132</xdr:row>
          <xdr:rowOff>57150</xdr:rowOff>
        </xdr:from>
        <xdr:to>
          <xdr:col>29</xdr:col>
          <xdr:colOff>28575</xdr:colOff>
          <xdr:row>134</xdr:row>
          <xdr:rowOff>28575</xdr:rowOff>
        </xdr:to>
        <xdr:sp macro="" textlink="">
          <xdr:nvSpPr>
            <xdr:cNvPr id="1134" name="CheckBox31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132</xdr:row>
          <xdr:rowOff>57150</xdr:rowOff>
        </xdr:from>
        <xdr:to>
          <xdr:col>38</xdr:col>
          <xdr:colOff>66675</xdr:colOff>
          <xdr:row>134</xdr:row>
          <xdr:rowOff>28575</xdr:rowOff>
        </xdr:to>
        <xdr:sp macro="" textlink="">
          <xdr:nvSpPr>
            <xdr:cNvPr id="1135" name="CheckBox32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9525</xdr:colOff>
          <xdr:row>132</xdr:row>
          <xdr:rowOff>57150</xdr:rowOff>
        </xdr:from>
        <xdr:to>
          <xdr:col>51</xdr:col>
          <xdr:colOff>47625</xdr:colOff>
          <xdr:row>134</xdr:row>
          <xdr:rowOff>28575</xdr:rowOff>
        </xdr:to>
        <xdr:sp macro="" textlink="">
          <xdr:nvSpPr>
            <xdr:cNvPr id="1136" name="CheckBox33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133</xdr:row>
          <xdr:rowOff>180975</xdr:rowOff>
        </xdr:from>
        <xdr:to>
          <xdr:col>10</xdr:col>
          <xdr:colOff>95250</xdr:colOff>
          <xdr:row>135</xdr:row>
          <xdr:rowOff>38100</xdr:rowOff>
        </xdr:to>
        <xdr:sp macro="" textlink="">
          <xdr:nvSpPr>
            <xdr:cNvPr id="1147" name="CheckBox34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133</xdr:row>
          <xdr:rowOff>180975</xdr:rowOff>
        </xdr:from>
        <xdr:to>
          <xdr:col>20</xdr:col>
          <xdr:colOff>57150</xdr:colOff>
          <xdr:row>135</xdr:row>
          <xdr:rowOff>28575</xdr:rowOff>
        </xdr:to>
        <xdr:sp macro="" textlink="">
          <xdr:nvSpPr>
            <xdr:cNvPr id="1148" name="CheckBox35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133</xdr:row>
          <xdr:rowOff>180975</xdr:rowOff>
        </xdr:from>
        <xdr:to>
          <xdr:col>30</xdr:col>
          <xdr:colOff>9525</xdr:colOff>
          <xdr:row>135</xdr:row>
          <xdr:rowOff>38100</xdr:rowOff>
        </xdr:to>
        <xdr:sp macro="" textlink="">
          <xdr:nvSpPr>
            <xdr:cNvPr id="1149" name="CheckBox36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133</xdr:row>
          <xdr:rowOff>180975</xdr:rowOff>
        </xdr:from>
        <xdr:to>
          <xdr:col>42</xdr:col>
          <xdr:colOff>38100</xdr:colOff>
          <xdr:row>135</xdr:row>
          <xdr:rowOff>28575</xdr:rowOff>
        </xdr:to>
        <xdr:sp macro="" textlink="">
          <xdr:nvSpPr>
            <xdr:cNvPr id="1150" name="CheckBox37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9525</xdr:colOff>
          <xdr:row>133</xdr:row>
          <xdr:rowOff>180975</xdr:rowOff>
        </xdr:from>
        <xdr:to>
          <xdr:col>51</xdr:col>
          <xdr:colOff>47625</xdr:colOff>
          <xdr:row>135</xdr:row>
          <xdr:rowOff>38100</xdr:rowOff>
        </xdr:to>
        <xdr:sp macro="" textlink="">
          <xdr:nvSpPr>
            <xdr:cNvPr id="1151" name="CheckBox38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134</xdr:row>
          <xdr:rowOff>190500</xdr:rowOff>
        </xdr:from>
        <xdr:to>
          <xdr:col>9</xdr:col>
          <xdr:colOff>228600</xdr:colOff>
          <xdr:row>136</xdr:row>
          <xdr:rowOff>66675</xdr:rowOff>
        </xdr:to>
        <xdr:sp macro="" textlink="">
          <xdr:nvSpPr>
            <xdr:cNvPr id="1157" name="CheckBox39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134</xdr:row>
          <xdr:rowOff>190500</xdr:rowOff>
        </xdr:from>
        <xdr:to>
          <xdr:col>20</xdr:col>
          <xdr:colOff>95250</xdr:colOff>
          <xdr:row>136</xdr:row>
          <xdr:rowOff>66675</xdr:rowOff>
        </xdr:to>
        <xdr:sp macro="" textlink="">
          <xdr:nvSpPr>
            <xdr:cNvPr id="1158" name="CheckBox40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134</xdr:row>
          <xdr:rowOff>190500</xdr:rowOff>
        </xdr:from>
        <xdr:to>
          <xdr:col>30</xdr:col>
          <xdr:colOff>66675</xdr:colOff>
          <xdr:row>136</xdr:row>
          <xdr:rowOff>66675</xdr:rowOff>
        </xdr:to>
        <xdr:sp macro="" textlink="">
          <xdr:nvSpPr>
            <xdr:cNvPr id="1159" name="CheckBox41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134</xdr:row>
          <xdr:rowOff>190500</xdr:rowOff>
        </xdr:from>
        <xdr:to>
          <xdr:col>42</xdr:col>
          <xdr:colOff>38100</xdr:colOff>
          <xdr:row>136</xdr:row>
          <xdr:rowOff>66675</xdr:rowOff>
        </xdr:to>
        <xdr:sp macro="" textlink="">
          <xdr:nvSpPr>
            <xdr:cNvPr id="1160" name="CheckBox42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9525</xdr:colOff>
          <xdr:row>134</xdr:row>
          <xdr:rowOff>190500</xdr:rowOff>
        </xdr:from>
        <xdr:to>
          <xdr:col>45</xdr:col>
          <xdr:colOff>28575</xdr:colOff>
          <xdr:row>136</xdr:row>
          <xdr:rowOff>66675</xdr:rowOff>
        </xdr:to>
        <xdr:sp macro="" textlink="">
          <xdr:nvSpPr>
            <xdr:cNvPr id="1161" name="CheckBox43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138</xdr:row>
          <xdr:rowOff>76200</xdr:rowOff>
        </xdr:from>
        <xdr:to>
          <xdr:col>10</xdr:col>
          <xdr:colOff>0</xdr:colOff>
          <xdr:row>140</xdr:row>
          <xdr:rowOff>47625</xdr:rowOff>
        </xdr:to>
        <xdr:sp macro="" textlink="">
          <xdr:nvSpPr>
            <xdr:cNvPr id="1162" name="CheckBox44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138</xdr:row>
          <xdr:rowOff>76200</xdr:rowOff>
        </xdr:from>
        <xdr:to>
          <xdr:col>20</xdr:col>
          <xdr:colOff>95250</xdr:colOff>
          <xdr:row>140</xdr:row>
          <xdr:rowOff>47625</xdr:rowOff>
        </xdr:to>
        <xdr:sp macro="" textlink="">
          <xdr:nvSpPr>
            <xdr:cNvPr id="1163" name="CheckBox45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138</xdr:row>
          <xdr:rowOff>76200</xdr:rowOff>
        </xdr:from>
        <xdr:to>
          <xdr:col>29</xdr:col>
          <xdr:colOff>66675</xdr:colOff>
          <xdr:row>140</xdr:row>
          <xdr:rowOff>47625</xdr:rowOff>
        </xdr:to>
        <xdr:sp macro="" textlink="">
          <xdr:nvSpPr>
            <xdr:cNvPr id="1164" name="CheckBox46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138</xdr:row>
          <xdr:rowOff>76200</xdr:rowOff>
        </xdr:from>
        <xdr:to>
          <xdr:col>39</xdr:col>
          <xdr:colOff>66675</xdr:colOff>
          <xdr:row>140</xdr:row>
          <xdr:rowOff>47625</xdr:rowOff>
        </xdr:to>
        <xdr:sp macro="" textlink="">
          <xdr:nvSpPr>
            <xdr:cNvPr id="1165" name="CheckBox47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167</xdr:row>
          <xdr:rowOff>38100</xdr:rowOff>
        </xdr:from>
        <xdr:to>
          <xdr:col>28</xdr:col>
          <xdr:colOff>95250</xdr:colOff>
          <xdr:row>169</xdr:row>
          <xdr:rowOff>47625</xdr:rowOff>
        </xdr:to>
        <xdr:sp macro="" textlink="">
          <xdr:nvSpPr>
            <xdr:cNvPr id="1173" name="CheckBox48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104775</xdr:colOff>
          <xdr:row>167</xdr:row>
          <xdr:rowOff>38100</xdr:rowOff>
        </xdr:from>
        <xdr:to>
          <xdr:col>44</xdr:col>
          <xdr:colOff>9525</xdr:colOff>
          <xdr:row>169</xdr:row>
          <xdr:rowOff>47625</xdr:rowOff>
        </xdr:to>
        <xdr:sp macro="" textlink="">
          <xdr:nvSpPr>
            <xdr:cNvPr id="1174" name="CheckBox49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175</xdr:row>
          <xdr:rowOff>9525</xdr:rowOff>
        </xdr:from>
        <xdr:to>
          <xdr:col>32</xdr:col>
          <xdr:colOff>9525</xdr:colOff>
          <xdr:row>176</xdr:row>
          <xdr:rowOff>9525</xdr:rowOff>
        </xdr:to>
        <xdr:sp macro="" textlink="">
          <xdr:nvSpPr>
            <xdr:cNvPr id="1175" name="CheckBox50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175</xdr:row>
          <xdr:rowOff>9525</xdr:rowOff>
        </xdr:from>
        <xdr:to>
          <xdr:col>34</xdr:col>
          <xdr:colOff>171450</xdr:colOff>
          <xdr:row>176</xdr:row>
          <xdr:rowOff>9525</xdr:rowOff>
        </xdr:to>
        <xdr:sp macro="" textlink="">
          <xdr:nvSpPr>
            <xdr:cNvPr id="1176" name="CheckBox51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76200</xdr:colOff>
          <xdr:row>175</xdr:row>
          <xdr:rowOff>9525</xdr:rowOff>
        </xdr:from>
        <xdr:to>
          <xdr:col>39</xdr:col>
          <xdr:colOff>142875</xdr:colOff>
          <xdr:row>176</xdr:row>
          <xdr:rowOff>9525</xdr:rowOff>
        </xdr:to>
        <xdr:sp macro="" textlink="">
          <xdr:nvSpPr>
            <xdr:cNvPr id="1177" name="CheckBox52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38100</xdr:colOff>
          <xdr:row>175</xdr:row>
          <xdr:rowOff>9525</xdr:rowOff>
        </xdr:from>
        <xdr:to>
          <xdr:col>45</xdr:col>
          <xdr:colOff>47625</xdr:colOff>
          <xdr:row>176</xdr:row>
          <xdr:rowOff>9525</xdr:rowOff>
        </xdr:to>
        <xdr:sp macro="" textlink="">
          <xdr:nvSpPr>
            <xdr:cNvPr id="1178" name="CheckBox53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76200</xdr:colOff>
          <xdr:row>175</xdr:row>
          <xdr:rowOff>9525</xdr:rowOff>
        </xdr:from>
        <xdr:to>
          <xdr:col>51</xdr:col>
          <xdr:colOff>28575</xdr:colOff>
          <xdr:row>176</xdr:row>
          <xdr:rowOff>9525</xdr:rowOff>
        </xdr:to>
        <xdr:sp macro="" textlink="">
          <xdr:nvSpPr>
            <xdr:cNvPr id="1179" name="CheckBox54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178</xdr:row>
          <xdr:rowOff>9525</xdr:rowOff>
        </xdr:from>
        <xdr:to>
          <xdr:col>32</xdr:col>
          <xdr:colOff>9525</xdr:colOff>
          <xdr:row>179</xdr:row>
          <xdr:rowOff>9525</xdr:rowOff>
        </xdr:to>
        <xdr:sp macro="" textlink="">
          <xdr:nvSpPr>
            <xdr:cNvPr id="1194" name="CheckBox55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178</xdr:row>
          <xdr:rowOff>9525</xdr:rowOff>
        </xdr:from>
        <xdr:to>
          <xdr:col>34</xdr:col>
          <xdr:colOff>171450</xdr:colOff>
          <xdr:row>179</xdr:row>
          <xdr:rowOff>9525</xdr:rowOff>
        </xdr:to>
        <xdr:sp macro="" textlink="">
          <xdr:nvSpPr>
            <xdr:cNvPr id="1195" name="CheckBox56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76200</xdr:colOff>
          <xdr:row>178</xdr:row>
          <xdr:rowOff>9525</xdr:rowOff>
        </xdr:from>
        <xdr:to>
          <xdr:col>39</xdr:col>
          <xdr:colOff>142875</xdr:colOff>
          <xdr:row>179</xdr:row>
          <xdr:rowOff>9525</xdr:rowOff>
        </xdr:to>
        <xdr:sp macro="" textlink="">
          <xdr:nvSpPr>
            <xdr:cNvPr id="1196" name="CheckBox57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38100</xdr:colOff>
          <xdr:row>178</xdr:row>
          <xdr:rowOff>9525</xdr:rowOff>
        </xdr:from>
        <xdr:to>
          <xdr:col>45</xdr:col>
          <xdr:colOff>47625</xdr:colOff>
          <xdr:row>179</xdr:row>
          <xdr:rowOff>9525</xdr:rowOff>
        </xdr:to>
        <xdr:sp macro="" textlink="">
          <xdr:nvSpPr>
            <xdr:cNvPr id="1197" name="CheckBox58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76200</xdr:colOff>
          <xdr:row>178</xdr:row>
          <xdr:rowOff>9525</xdr:rowOff>
        </xdr:from>
        <xdr:to>
          <xdr:col>51</xdr:col>
          <xdr:colOff>28575</xdr:colOff>
          <xdr:row>179</xdr:row>
          <xdr:rowOff>9525</xdr:rowOff>
        </xdr:to>
        <xdr:sp macro="" textlink="">
          <xdr:nvSpPr>
            <xdr:cNvPr id="1198" name="CheckBox59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</xdr:row>
          <xdr:rowOff>38100</xdr:rowOff>
        </xdr:from>
        <xdr:to>
          <xdr:col>23</xdr:col>
          <xdr:colOff>76200</xdr:colOff>
          <xdr:row>2</xdr:row>
          <xdr:rowOff>304800</xdr:rowOff>
        </xdr:to>
        <xdr:sp macro="" textlink="">
          <xdr:nvSpPr>
            <xdr:cNvPr id="1203" name="OptionButton1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</xdr:row>
          <xdr:rowOff>38100</xdr:rowOff>
        </xdr:from>
        <xdr:to>
          <xdr:col>39</xdr:col>
          <xdr:colOff>133350</xdr:colOff>
          <xdr:row>2</xdr:row>
          <xdr:rowOff>304800</xdr:rowOff>
        </xdr:to>
        <xdr:sp macro="" textlink="">
          <xdr:nvSpPr>
            <xdr:cNvPr id="1204" name="OptionButton2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238125</xdr:colOff>
          <xdr:row>2</xdr:row>
          <xdr:rowOff>38100</xdr:rowOff>
        </xdr:from>
        <xdr:to>
          <xdr:col>42</xdr:col>
          <xdr:colOff>28575</xdr:colOff>
          <xdr:row>2</xdr:row>
          <xdr:rowOff>304800</xdr:rowOff>
        </xdr:to>
        <xdr:sp macro="" textlink="">
          <xdr:nvSpPr>
            <xdr:cNvPr id="1205" name="OptionButton3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74</xdr:row>
          <xdr:rowOff>57150</xdr:rowOff>
        </xdr:from>
        <xdr:to>
          <xdr:col>18</xdr:col>
          <xdr:colOff>104775</xdr:colOff>
          <xdr:row>76</xdr:row>
          <xdr:rowOff>38100</xdr:rowOff>
        </xdr:to>
        <xdr:sp macro="" textlink="">
          <xdr:nvSpPr>
            <xdr:cNvPr id="1207" name="OptionButton49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74</xdr:row>
          <xdr:rowOff>57150</xdr:rowOff>
        </xdr:from>
        <xdr:to>
          <xdr:col>31</xdr:col>
          <xdr:colOff>38100</xdr:colOff>
          <xdr:row>76</xdr:row>
          <xdr:rowOff>38100</xdr:rowOff>
        </xdr:to>
        <xdr:sp macro="" textlink="">
          <xdr:nvSpPr>
            <xdr:cNvPr id="1208" name="OptionButton50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74</xdr:row>
          <xdr:rowOff>57150</xdr:rowOff>
        </xdr:from>
        <xdr:to>
          <xdr:col>44</xdr:col>
          <xdr:colOff>57150</xdr:colOff>
          <xdr:row>76</xdr:row>
          <xdr:rowOff>38100</xdr:rowOff>
        </xdr:to>
        <xdr:sp macro="" textlink="">
          <xdr:nvSpPr>
            <xdr:cNvPr id="1209" name="OptionButton51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28575</xdr:colOff>
          <xdr:row>74</xdr:row>
          <xdr:rowOff>57150</xdr:rowOff>
        </xdr:from>
        <xdr:to>
          <xdr:col>51</xdr:col>
          <xdr:colOff>66675</xdr:colOff>
          <xdr:row>76</xdr:row>
          <xdr:rowOff>38100</xdr:rowOff>
        </xdr:to>
        <xdr:sp macro="" textlink="">
          <xdr:nvSpPr>
            <xdr:cNvPr id="1210" name="OptionButton52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85</xdr:row>
          <xdr:rowOff>76200</xdr:rowOff>
        </xdr:from>
        <xdr:to>
          <xdr:col>22</xdr:col>
          <xdr:colOff>66675</xdr:colOff>
          <xdr:row>87</xdr:row>
          <xdr:rowOff>38100</xdr:rowOff>
        </xdr:to>
        <xdr:sp macro="" textlink="">
          <xdr:nvSpPr>
            <xdr:cNvPr id="1211" name="OptionButton53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57150</xdr:colOff>
          <xdr:row>85</xdr:row>
          <xdr:rowOff>76200</xdr:rowOff>
        </xdr:from>
        <xdr:to>
          <xdr:col>39</xdr:col>
          <xdr:colOff>38100</xdr:colOff>
          <xdr:row>87</xdr:row>
          <xdr:rowOff>38100</xdr:rowOff>
        </xdr:to>
        <xdr:sp macro="" textlink="">
          <xdr:nvSpPr>
            <xdr:cNvPr id="1212" name="OptionButton54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66675</xdr:colOff>
          <xdr:row>85</xdr:row>
          <xdr:rowOff>76200</xdr:rowOff>
        </xdr:from>
        <xdr:to>
          <xdr:col>51</xdr:col>
          <xdr:colOff>38100</xdr:colOff>
          <xdr:row>87</xdr:row>
          <xdr:rowOff>38100</xdr:rowOff>
        </xdr:to>
        <xdr:sp macro="" textlink="">
          <xdr:nvSpPr>
            <xdr:cNvPr id="1213" name="OptionButton55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28575</xdr:colOff>
          <xdr:row>2</xdr:row>
          <xdr:rowOff>238125</xdr:rowOff>
        </xdr:from>
        <xdr:to>
          <xdr:col>50</xdr:col>
          <xdr:colOff>38100</xdr:colOff>
          <xdr:row>11</xdr:row>
          <xdr:rowOff>66675</xdr:rowOff>
        </xdr:to>
        <xdr:sp macro="" textlink="">
          <xdr:nvSpPr>
            <xdr:cNvPr id="1224" name="Label1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114300</xdr:colOff>
          <xdr:row>2</xdr:row>
          <xdr:rowOff>304800</xdr:rowOff>
        </xdr:from>
        <xdr:to>
          <xdr:col>49</xdr:col>
          <xdr:colOff>19050</xdr:colOff>
          <xdr:row>4</xdr:row>
          <xdr:rowOff>180975</xdr:rowOff>
        </xdr:to>
        <xdr:sp macro="" textlink="">
          <xdr:nvSpPr>
            <xdr:cNvPr id="1225" name="Label2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114300</xdr:colOff>
          <xdr:row>5</xdr:row>
          <xdr:rowOff>9525</xdr:rowOff>
        </xdr:from>
        <xdr:to>
          <xdr:col>49</xdr:col>
          <xdr:colOff>66675</xdr:colOff>
          <xdr:row>8</xdr:row>
          <xdr:rowOff>171450</xdr:rowOff>
        </xdr:to>
        <xdr:sp macro="" textlink="">
          <xdr:nvSpPr>
            <xdr:cNvPr id="1226" name="Label3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114300</xdr:colOff>
          <xdr:row>8</xdr:row>
          <xdr:rowOff>114300</xdr:rowOff>
        </xdr:from>
        <xdr:to>
          <xdr:col>49</xdr:col>
          <xdr:colOff>85725</xdr:colOff>
          <xdr:row>10</xdr:row>
          <xdr:rowOff>66675</xdr:rowOff>
        </xdr:to>
        <xdr:sp macro="" textlink="">
          <xdr:nvSpPr>
            <xdr:cNvPr id="1227" name="Label4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47</xdr:col>
      <xdr:colOff>183172</xdr:colOff>
      <xdr:row>0</xdr:row>
      <xdr:rowOff>124558</xdr:rowOff>
    </xdr:from>
    <xdr:to>
      <xdr:col>51</xdr:col>
      <xdr:colOff>28383</xdr:colOff>
      <xdr:row>1</xdr:row>
      <xdr:rowOff>68962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2441" y="124558"/>
          <a:ext cx="468000" cy="164212"/>
        </a:xfrm>
        <a:prstGeom prst="rect">
          <a:avLst/>
        </a:prstGeom>
      </xdr:spPr>
    </xdr:pic>
    <xdr:clientData/>
  </xdr:twoCellAnchor>
  <xdr:twoCellAnchor editAs="oneCell">
    <xdr:from>
      <xdr:col>49</xdr:col>
      <xdr:colOff>29308</xdr:colOff>
      <xdr:row>0</xdr:row>
      <xdr:rowOff>21982</xdr:rowOff>
    </xdr:from>
    <xdr:to>
      <xdr:col>52</xdr:col>
      <xdr:colOff>15635</xdr:colOff>
      <xdr:row>0</xdr:row>
      <xdr:rowOff>179878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21982"/>
          <a:ext cx="360000" cy="157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63" Type="http://schemas.openxmlformats.org/officeDocument/2006/relationships/image" Target="../media/image30.emf"/><Relationship Id="rId84" Type="http://schemas.openxmlformats.org/officeDocument/2006/relationships/control" Target="../activeX/activeX41.xml"/><Relationship Id="rId138" Type="http://schemas.openxmlformats.org/officeDocument/2006/relationships/control" Target="../activeX/activeX68.xml"/><Relationship Id="rId159" Type="http://schemas.openxmlformats.org/officeDocument/2006/relationships/image" Target="../media/image78.emf"/><Relationship Id="rId170" Type="http://schemas.openxmlformats.org/officeDocument/2006/relationships/control" Target="../activeX/activeX84.xml"/><Relationship Id="rId191" Type="http://schemas.openxmlformats.org/officeDocument/2006/relationships/image" Target="../media/image94.emf"/><Relationship Id="rId205" Type="http://schemas.openxmlformats.org/officeDocument/2006/relationships/image" Target="../media/image101.emf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53" Type="http://schemas.openxmlformats.org/officeDocument/2006/relationships/image" Target="../media/image25.emf"/><Relationship Id="rId74" Type="http://schemas.openxmlformats.org/officeDocument/2006/relationships/control" Target="../activeX/activeX36.xml"/><Relationship Id="rId128" Type="http://schemas.openxmlformats.org/officeDocument/2006/relationships/control" Target="../activeX/activeX63.xml"/><Relationship Id="rId149" Type="http://schemas.openxmlformats.org/officeDocument/2006/relationships/image" Target="../media/image73.emf"/><Relationship Id="rId5" Type="http://schemas.openxmlformats.org/officeDocument/2006/relationships/image" Target="../media/image1.emf"/><Relationship Id="rId95" Type="http://schemas.openxmlformats.org/officeDocument/2006/relationships/image" Target="../media/image46.emf"/><Relationship Id="rId160" Type="http://schemas.openxmlformats.org/officeDocument/2006/relationships/control" Target="../activeX/activeX79.xml"/><Relationship Id="rId181" Type="http://schemas.openxmlformats.org/officeDocument/2006/relationships/image" Target="../media/image89.emf"/><Relationship Id="rId216" Type="http://schemas.openxmlformats.org/officeDocument/2006/relationships/control" Target="../activeX/activeX107.xml"/><Relationship Id="rId211" Type="http://schemas.openxmlformats.org/officeDocument/2006/relationships/image" Target="../media/image104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150" Type="http://schemas.openxmlformats.org/officeDocument/2006/relationships/control" Target="../activeX/activeX74.xml"/><Relationship Id="rId155" Type="http://schemas.openxmlformats.org/officeDocument/2006/relationships/image" Target="../media/image76.emf"/><Relationship Id="rId171" Type="http://schemas.openxmlformats.org/officeDocument/2006/relationships/image" Target="../media/image84.emf"/><Relationship Id="rId176" Type="http://schemas.openxmlformats.org/officeDocument/2006/relationships/control" Target="../activeX/activeX87.xml"/><Relationship Id="rId192" Type="http://schemas.openxmlformats.org/officeDocument/2006/relationships/control" Target="../activeX/activeX95.xml"/><Relationship Id="rId197" Type="http://schemas.openxmlformats.org/officeDocument/2006/relationships/image" Target="../media/image97.emf"/><Relationship Id="rId206" Type="http://schemas.openxmlformats.org/officeDocument/2006/relationships/control" Target="../activeX/activeX102.xml"/><Relationship Id="rId201" Type="http://schemas.openxmlformats.org/officeDocument/2006/relationships/image" Target="../media/image99.emf"/><Relationship Id="rId222" Type="http://schemas.openxmlformats.org/officeDocument/2006/relationships/control" Target="../activeX/activeX110.x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59" Type="http://schemas.openxmlformats.org/officeDocument/2006/relationships/image" Target="../media/image28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54" Type="http://schemas.openxmlformats.org/officeDocument/2006/relationships/control" Target="../activeX/activeX26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40" Type="http://schemas.openxmlformats.org/officeDocument/2006/relationships/control" Target="../activeX/activeX69.xml"/><Relationship Id="rId145" Type="http://schemas.openxmlformats.org/officeDocument/2006/relationships/image" Target="../media/image71.emf"/><Relationship Id="rId161" Type="http://schemas.openxmlformats.org/officeDocument/2006/relationships/image" Target="../media/image79.emf"/><Relationship Id="rId166" Type="http://schemas.openxmlformats.org/officeDocument/2006/relationships/control" Target="../activeX/activeX82.xml"/><Relationship Id="rId182" Type="http://schemas.openxmlformats.org/officeDocument/2006/relationships/control" Target="../activeX/activeX90.xml"/><Relationship Id="rId187" Type="http://schemas.openxmlformats.org/officeDocument/2006/relationships/image" Target="../media/image92.emf"/><Relationship Id="rId217" Type="http://schemas.openxmlformats.org/officeDocument/2006/relationships/image" Target="../media/image107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212" Type="http://schemas.openxmlformats.org/officeDocument/2006/relationships/control" Target="../activeX/activeX105.xml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49" Type="http://schemas.openxmlformats.org/officeDocument/2006/relationships/image" Target="../media/image23.emf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44" Type="http://schemas.openxmlformats.org/officeDocument/2006/relationships/control" Target="../activeX/activeX21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151" Type="http://schemas.openxmlformats.org/officeDocument/2006/relationships/image" Target="../media/image74.emf"/><Relationship Id="rId156" Type="http://schemas.openxmlformats.org/officeDocument/2006/relationships/control" Target="../activeX/activeX77.xml"/><Relationship Id="rId177" Type="http://schemas.openxmlformats.org/officeDocument/2006/relationships/image" Target="../media/image87.emf"/><Relationship Id="rId198" Type="http://schemas.openxmlformats.org/officeDocument/2006/relationships/control" Target="../activeX/activeX98.xml"/><Relationship Id="rId172" Type="http://schemas.openxmlformats.org/officeDocument/2006/relationships/control" Target="../activeX/activeX85.xml"/><Relationship Id="rId193" Type="http://schemas.openxmlformats.org/officeDocument/2006/relationships/image" Target="../media/image95.emf"/><Relationship Id="rId202" Type="http://schemas.openxmlformats.org/officeDocument/2006/relationships/control" Target="../activeX/activeX100.xml"/><Relationship Id="rId207" Type="http://schemas.openxmlformats.org/officeDocument/2006/relationships/image" Target="../media/image102.emf"/><Relationship Id="rId223" Type="http://schemas.openxmlformats.org/officeDocument/2006/relationships/image" Target="../media/image110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141" Type="http://schemas.openxmlformats.org/officeDocument/2006/relationships/image" Target="../media/image69.emf"/><Relationship Id="rId146" Type="http://schemas.openxmlformats.org/officeDocument/2006/relationships/control" Target="../activeX/activeX72.xml"/><Relationship Id="rId167" Type="http://schemas.openxmlformats.org/officeDocument/2006/relationships/image" Target="../media/image82.emf"/><Relationship Id="rId188" Type="http://schemas.openxmlformats.org/officeDocument/2006/relationships/control" Target="../activeX/activeX93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162" Type="http://schemas.openxmlformats.org/officeDocument/2006/relationships/control" Target="../activeX/activeX80.xml"/><Relationship Id="rId183" Type="http://schemas.openxmlformats.org/officeDocument/2006/relationships/image" Target="../media/image90.emf"/><Relationship Id="rId213" Type="http://schemas.openxmlformats.org/officeDocument/2006/relationships/image" Target="../media/image105.emf"/><Relationship Id="rId218" Type="http://schemas.openxmlformats.org/officeDocument/2006/relationships/control" Target="../activeX/activeX108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157" Type="http://schemas.openxmlformats.org/officeDocument/2006/relationships/image" Target="../media/image77.emf"/><Relationship Id="rId178" Type="http://schemas.openxmlformats.org/officeDocument/2006/relationships/control" Target="../activeX/activeX88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52" Type="http://schemas.openxmlformats.org/officeDocument/2006/relationships/control" Target="../activeX/activeX75.xml"/><Relationship Id="rId173" Type="http://schemas.openxmlformats.org/officeDocument/2006/relationships/image" Target="../media/image85.emf"/><Relationship Id="rId194" Type="http://schemas.openxmlformats.org/officeDocument/2006/relationships/control" Target="../activeX/activeX96.xml"/><Relationship Id="rId199" Type="http://schemas.openxmlformats.org/officeDocument/2006/relationships/image" Target="../media/image98.emf"/><Relationship Id="rId203" Type="http://schemas.openxmlformats.org/officeDocument/2006/relationships/image" Target="../media/image100.emf"/><Relationship Id="rId208" Type="http://schemas.openxmlformats.org/officeDocument/2006/relationships/control" Target="../activeX/activeX103.xml"/><Relationship Id="rId19" Type="http://schemas.openxmlformats.org/officeDocument/2006/relationships/image" Target="../media/image8.emf"/><Relationship Id="rId224" Type="http://schemas.openxmlformats.org/officeDocument/2006/relationships/control" Target="../activeX/activeX111.xml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Relationship Id="rId147" Type="http://schemas.openxmlformats.org/officeDocument/2006/relationships/image" Target="../media/image72.emf"/><Relationship Id="rId168" Type="http://schemas.openxmlformats.org/officeDocument/2006/relationships/control" Target="../activeX/activeX83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142" Type="http://schemas.openxmlformats.org/officeDocument/2006/relationships/control" Target="../activeX/activeX70.xml"/><Relationship Id="rId163" Type="http://schemas.openxmlformats.org/officeDocument/2006/relationships/image" Target="../media/image80.emf"/><Relationship Id="rId184" Type="http://schemas.openxmlformats.org/officeDocument/2006/relationships/control" Target="../activeX/activeX91.xml"/><Relationship Id="rId189" Type="http://schemas.openxmlformats.org/officeDocument/2006/relationships/image" Target="../media/image93.emf"/><Relationship Id="rId219" Type="http://schemas.openxmlformats.org/officeDocument/2006/relationships/image" Target="../media/image108.emf"/><Relationship Id="rId3" Type="http://schemas.openxmlformats.org/officeDocument/2006/relationships/vmlDrawing" Target="../drawings/vmlDrawing1.vml"/><Relationship Id="rId214" Type="http://schemas.openxmlformats.org/officeDocument/2006/relationships/control" Target="../activeX/activeX106.xml"/><Relationship Id="rId25" Type="http://schemas.openxmlformats.org/officeDocument/2006/relationships/image" Target="../media/image11.emf"/><Relationship Id="rId46" Type="http://schemas.openxmlformats.org/officeDocument/2006/relationships/control" Target="../activeX/activeX22.xml"/><Relationship Id="rId67" Type="http://schemas.openxmlformats.org/officeDocument/2006/relationships/image" Target="../media/image32.emf"/><Relationship Id="rId116" Type="http://schemas.openxmlformats.org/officeDocument/2006/relationships/control" Target="../activeX/activeX57.xml"/><Relationship Id="rId137" Type="http://schemas.openxmlformats.org/officeDocument/2006/relationships/image" Target="../media/image67.emf"/><Relationship Id="rId158" Type="http://schemas.openxmlformats.org/officeDocument/2006/relationships/control" Target="../activeX/activeX78.xml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62" Type="http://schemas.openxmlformats.org/officeDocument/2006/relationships/control" Target="../activeX/activeX30.xml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53" Type="http://schemas.openxmlformats.org/officeDocument/2006/relationships/image" Target="../media/image75.emf"/><Relationship Id="rId174" Type="http://schemas.openxmlformats.org/officeDocument/2006/relationships/control" Target="../activeX/activeX86.xml"/><Relationship Id="rId179" Type="http://schemas.openxmlformats.org/officeDocument/2006/relationships/image" Target="../media/image88.emf"/><Relationship Id="rId195" Type="http://schemas.openxmlformats.org/officeDocument/2006/relationships/image" Target="../media/image96.emf"/><Relationship Id="rId209" Type="http://schemas.openxmlformats.org/officeDocument/2006/relationships/image" Target="../media/image103.emf"/><Relationship Id="rId190" Type="http://schemas.openxmlformats.org/officeDocument/2006/relationships/control" Target="../activeX/activeX94.xml"/><Relationship Id="rId204" Type="http://schemas.openxmlformats.org/officeDocument/2006/relationships/control" Target="../activeX/activeX101.xml"/><Relationship Id="rId220" Type="http://schemas.openxmlformats.org/officeDocument/2006/relationships/control" Target="../activeX/activeX109.xml"/><Relationship Id="rId225" Type="http://schemas.openxmlformats.org/officeDocument/2006/relationships/image" Target="../media/image111.emf"/><Relationship Id="rId15" Type="http://schemas.openxmlformats.org/officeDocument/2006/relationships/image" Target="../media/image6.emf"/><Relationship Id="rId36" Type="http://schemas.openxmlformats.org/officeDocument/2006/relationships/control" Target="../activeX/activeX17.xml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52" Type="http://schemas.openxmlformats.org/officeDocument/2006/relationships/control" Target="../activeX/activeX25.xml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43" Type="http://schemas.openxmlformats.org/officeDocument/2006/relationships/image" Target="../media/image70.emf"/><Relationship Id="rId148" Type="http://schemas.openxmlformats.org/officeDocument/2006/relationships/control" Target="../activeX/activeX73.xml"/><Relationship Id="rId164" Type="http://schemas.openxmlformats.org/officeDocument/2006/relationships/control" Target="../activeX/activeX81.xml"/><Relationship Id="rId169" Type="http://schemas.openxmlformats.org/officeDocument/2006/relationships/image" Target="../media/image83.emf"/><Relationship Id="rId185" Type="http://schemas.openxmlformats.org/officeDocument/2006/relationships/image" Target="../media/image9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80" Type="http://schemas.openxmlformats.org/officeDocument/2006/relationships/control" Target="../activeX/activeX89.xml"/><Relationship Id="rId210" Type="http://schemas.openxmlformats.org/officeDocument/2006/relationships/control" Target="../activeX/activeX104.xml"/><Relationship Id="rId215" Type="http://schemas.openxmlformats.org/officeDocument/2006/relationships/image" Target="../media/image106.emf"/><Relationship Id="rId26" Type="http://schemas.openxmlformats.org/officeDocument/2006/relationships/control" Target="../activeX/activeX12.xml"/><Relationship Id="rId47" Type="http://schemas.openxmlformats.org/officeDocument/2006/relationships/image" Target="../media/image22.emf"/><Relationship Id="rId68" Type="http://schemas.openxmlformats.org/officeDocument/2006/relationships/control" Target="../activeX/activeX33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54" Type="http://schemas.openxmlformats.org/officeDocument/2006/relationships/control" Target="../activeX/activeX76.xml"/><Relationship Id="rId175" Type="http://schemas.openxmlformats.org/officeDocument/2006/relationships/image" Target="../media/image86.emf"/><Relationship Id="rId196" Type="http://schemas.openxmlformats.org/officeDocument/2006/relationships/control" Target="../activeX/activeX97.xml"/><Relationship Id="rId200" Type="http://schemas.openxmlformats.org/officeDocument/2006/relationships/control" Target="../activeX/activeX99.xml"/><Relationship Id="rId16" Type="http://schemas.openxmlformats.org/officeDocument/2006/relationships/control" Target="../activeX/activeX7.xml"/><Relationship Id="rId221" Type="http://schemas.openxmlformats.org/officeDocument/2006/relationships/image" Target="../media/image109.emf"/><Relationship Id="rId37" Type="http://schemas.openxmlformats.org/officeDocument/2006/relationships/image" Target="../media/image17.emf"/><Relationship Id="rId58" Type="http://schemas.openxmlformats.org/officeDocument/2006/relationships/control" Target="../activeX/activeX28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44" Type="http://schemas.openxmlformats.org/officeDocument/2006/relationships/control" Target="../activeX/activeX71.xml"/><Relationship Id="rId90" Type="http://schemas.openxmlformats.org/officeDocument/2006/relationships/control" Target="../activeX/activeX44.xml"/><Relationship Id="rId165" Type="http://schemas.openxmlformats.org/officeDocument/2006/relationships/image" Target="../media/image81.emf"/><Relationship Id="rId186" Type="http://schemas.openxmlformats.org/officeDocument/2006/relationships/control" Target="../activeX/activeX9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-online.de/computer/software/office/id_15177082/makros-in-microsoft-office-aktiviere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BB283"/>
  <sheetViews>
    <sheetView showGridLines="0" showRowColHeaders="0" tabSelected="1" showRuler="0" view="pageLayout" topLeftCell="A2" zoomScale="130" zoomScaleNormal="140" zoomScaleSheetLayoutView="130" zoomScalePageLayoutView="130" workbookViewId="0"/>
  </sheetViews>
  <sheetFormatPr baseColWidth="10" defaultColWidth="10.375" defaultRowHeight="14.25" x14ac:dyDescent="0.2"/>
  <cols>
    <col min="1" max="1" width="0.5" style="1" customWidth="1"/>
    <col min="2" max="2" width="0.625" style="2" customWidth="1"/>
    <col min="3" max="3" width="2.5" style="1" customWidth="1"/>
    <col min="4" max="4" width="0.75" style="1" customWidth="1"/>
    <col min="5" max="5" width="2.5" style="1" customWidth="1"/>
    <col min="6" max="9" width="1.625" style="1" customWidth="1"/>
    <col min="10" max="10" width="3.125" style="1" customWidth="1"/>
    <col min="11" max="26" width="1.625" style="1" customWidth="1"/>
    <col min="27" max="27" width="1.5" style="1" customWidth="1"/>
    <col min="28" max="28" width="3.375" style="1" customWidth="1"/>
    <col min="29" max="34" width="1.625" style="1" customWidth="1"/>
    <col min="35" max="35" width="3.25" style="1" customWidth="1"/>
    <col min="36" max="36" width="1.5" style="1" customWidth="1"/>
    <col min="37" max="39" width="1.625" style="1" customWidth="1"/>
    <col min="40" max="40" width="3.125" style="1" customWidth="1"/>
    <col min="41" max="41" width="0.625" style="1" customWidth="1"/>
    <col min="42" max="42" width="1.25" style="1" customWidth="1"/>
    <col min="43" max="43" width="1.375" style="1" customWidth="1"/>
    <col min="44" max="44" width="0.75" style="1" customWidth="1"/>
    <col min="45" max="45" width="2.875" style="1" customWidth="1"/>
    <col min="46" max="46" width="0.75" style="1" customWidth="1"/>
    <col min="47" max="47" width="2.5" style="1" customWidth="1"/>
    <col min="48" max="48" width="3.125" style="1" customWidth="1"/>
    <col min="49" max="52" width="1.625" style="1" customWidth="1"/>
    <col min="53" max="53" width="0.5" style="1" customWidth="1"/>
    <col min="54" max="54" width="0.125" style="1" customWidth="1"/>
    <col min="55" max="16384" width="10.375" style="1"/>
  </cols>
  <sheetData>
    <row r="1" spans="1:53" ht="17.25" customHeight="1" thickBot="1" x14ac:dyDescent="0.3">
      <c r="A1" s="195"/>
      <c r="B1" s="12" t="s">
        <v>813</v>
      </c>
      <c r="C1" s="183"/>
      <c r="D1" s="183"/>
      <c r="E1" s="184"/>
      <c r="F1" s="184"/>
      <c r="G1" s="184"/>
      <c r="H1" s="184"/>
      <c r="I1" s="211" t="s">
        <v>807</v>
      </c>
      <c r="J1" s="184"/>
      <c r="K1" s="184"/>
      <c r="L1" s="184"/>
      <c r="M1" s="184"/>
      <c r="N1" s="184"/>
      <c r="O1" s="184"/>
      <c r="P1" s="184"/>
      <c r="Q1" s="184"/>
      <c r="R1" s="240" t="s">
        <v>0</v>
      </c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93"/>
      <c r="BA1" s="194"/>
    </row>
    <row r="2" spans="1:53" ht="7.5" customHeight="1" thickTop="1" x14ac:dyDescent="0.4">
      <c r="A2" s="123"/>
      <c r="B2" s="190"/>
      <c r="C2" s="190"/>
      <c r="D2" s="190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119"/>
      <c r="AL2" s="119"/>
      <c r="AM2" s="119"/>
      <c r="AN2" s="119"/>
      <c r="AO2" s="119"/>
      <c r="AP2" s="119"/>
      <c r="AQ2" s="192"/>
      <c r="AR2" s="192"/>
      <c r="AS2" s="192"/>
      <c r="AT2" s="192"/>
      <c r="AU2" s="192"/>
      <c r="AV2" s="192"/>
      <c r="AW2" s="192"/>
      <c r="AX2" s="192"/>
      <c r="AY2" s="192"/>
      <c r="AZ2" s="191"/>
      <c r="BA2" s="123"/>
    </row>
    <row r="3" spans="1:53" ht="24.75" customHeight="1" x14ac:dyDescent="0.2">
      <c r="A3" s="217"/>
      <c r="B3" s="185" t="s">
        <v>414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86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19"/>
      <c r="AI3" s="119"/>
      <c r="AJ3" s="119"/>
      <c r="AK3" s="119"/>
      <c r="AL3" s="119"/>
      <c r="AM3" s="119"/>
      <c r="AN3" s="119"/>
      <c r="AO3" s="119"/>
      <c r="AP3" s="119"/>
      <c r="AQ3" s="251"/>
      <c r="AR3" s="251"/>
      <c r="AS3" s="251"/>
      <c r="AT3" s="251"/>
      <c r="AU3" s="251"/>
      <c r="AV3" s="251"/>
      <c r="AW3" s="251"/>
      <c r="AX3" s="251"/>
      <c r="AY3" s="251"/>
      <c r="AZ3" s="167">
        <f>Backup!D2</f>
        <v>1</v>
      </c>
      <c r="BA3" s="217"/>
    </row>
    <row r="4" spans="1:53" ht="6.75" customHeight="1" x14ac:dyDescent="0.2">
      <c r="A4" s="123"/>
      <c r="B4" s="121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23"/>
    </row>
    <row r="5" spans="1:53" ht="15" x14ac:dyDescent="0.2">
      <c r="A5" s="123"/>
      <c r="B5" s="121" t="s">
        <v>1</v>
      </c>
      <c r="C5" s="188"/>
      <c r="D5" s="188"/>
      <c r="E5" s="119"/>
      <c r="F5" s="119"/>
      <c r="G5" s="119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3"/>
      <c r="AA5" s="119"/>
      <c r="AB5" s="121" t="s">
        <v>2</v>
      </c>
      <c r="AC5" s="121"/>
      <c r="AD5" s="119"/>
      <c r="AE5" s="119"/>
      <c r="AF5" s="413"/>
      <c r="AG5" s="414"/>
      <c r="AH5" s="414"/>
      <c r="AI5" s="414"/>
      <c r="AJ5" s="414"/>
      <c r="AK5" s="414"/>
      <c r="AL5" s="414"/>
      <c r="AM5" s="414"/>
      <c r="AN5" s="414"/>
      <c r="AO5" s="414"/>
      <c r="AP5" s="414"/>
      <c r="AQ5" s="414"/>
      <c r="AR5" s="414"/>
      <c r="AS5" s="414"/>
      <c r="AT5" s="414"/>
      <c r="AU5" s="414"/>
      <c r="AV5" s="414"/>
      <c r="AW5" s="414"/>
      <c r="AX5" s="414"/>
      <c r="AY5" s="414"/>
      <c r="AZ5" s="119"/>
      <c r="BA5" s="123"/>
    </row>
    <row r="6" spans="1:53" ht="4.5" customHeight="1" x14ac:dyDescent="0.2">
      <c r="A6" s="123"/>
      <c r="B6" s="121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21"/>
      <c r="AC6" s="121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23"/>
    </row>
    <row r="7" spans="1:53" x14ac:dyDescent="0.2">
      <c r="A7" s="123"/>
      <c r="B7" s="121"/>
      <c r="C7" s="119"/>
      <c r="D7" s="119"/>
      <c r="E7" s="119"/>
      <c r="F7" s="119"/>
      <c r="G7" s="119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7"/>
      <c r="Y7" s="417"/>
      <c r="Z7" s="418"/>
      <c r="AA7" s="119"/>
      <c r="AB7" s="121" t="s">
        <v>3</v>
      </c>
      <c r="AC7" s="121"/>
      <c r="AD7" s="119"/>
      <c r="AE7" s="119"/>
      <c r="AF7" s="413"/>
      <c r="AG7" s="414"/>
      <c r="AH7" s="414"/>
      <c r="AI7" s="414"/>
      <c r="AJ7" s="414"/>
      <c r="AK7" s="414"/>
      <c r="AL7" s="414"/>
      <c r="AM7" s="414"/>
      <c r="AN7" s="414"/>
      <c r="AO7" s="414"/>
      <c r="AP7" s="414"/>
      <c r="AQ7" s="414"/>
      <c r="AR7" s="414"/>
      <c r="AS7" s="414"/>
      <c r="AT7" s="414"/>
      <c r="AU7" s="414"/>
      <c r="AV7" s="414"/>
      <c r="AW7" s="414"/>
      <c r="AX7" s="414"/>
      <c r="AY7" s="414"/>
      <c r="AZ7" s="119"/>
      <c r="BA7" s="123"/>
    </row>
    <row r="8" spans="1:53" s="7" customFormat="1" ht="4.5" customHeight="1" x14ac:dyDescent="0.2">
      <c r="A8" s="119"/>
      <c r="B8" s="121"/>
      <c r="C8" s="119"/>
      <c r="D8" s="119"/>
      <c r="E8" s="119"/>
      <c r="F8" s="119"/>
      <c r="G8" s="119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19"/>
      <c r="AB8" s="121"/>
      <c r="AC8" s="121"/>
      <c r="AD8" s="119"/>
      <c r="AE8" s="119"/>
      <c r="AF8" s="119"/>
      <c r="AG8" s="11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19"/>
      <c r="BA8" s="119"/>
    </row>
    <row r="9" spans="1:53" x14ac:dyDescent="0.2">
      <c r="A9" s="123"/>
      <c r="B9" s="121"/>
      <c r="C9" s="119"/>
      <c r="D9" s="119"/>
      <c r="E9" s="119"/>
      <c r="F9" s="119"/>
      <c r="G9" s="119"/>
      <c r="H9" s="121" t="s">
        <v>13</v>
      </c>
      <c r="I9" s="121"/>
      <c r="J9" s="121"/>
      <c r="K9" s="413"/>
      <c r="L9" s="413"/>
      <c r="M9" s="413"/>
      <c r="N9" s="413"/>
      <c r="O9" s="413"/>
      <c r="P9" s="413"/>
      <c r="Q9" s="413"/>
      <c r="R9" s="413"/>
      <c r="S9" s="413"/>
      <c r="T9" s="413"/>
      <c r="U9" s="413"/>
      <c r="V9" s="413"/>
      <c r="W9" s="413"/>
      <c r="X9" s="413"/>
      <c r="Y9" s="413"/>
      <c r="Z9" s="413"/>
      <c r="AA9" s="119"/>
      <c r="AB9" s="121" t="s">
        <v>14</v>
      </c>
      <c r="AC9" s="121"/>
      <c r="AD9" s="119"/>
      <c r="AE9" s="119"/>
      <c r="AF9" s="415"/>
      <c r="AG9" s="414"/>
      <c r="AH9" s="414"/>
      <c r="AI9" s="414"/>
      <c r="AJ9" s="414"/>
      <c r="AK9" s="414"/>
      <c r="AL9" s="414"/>
      <c r="AM9" s="414"/>
      <c r="AN9" s="414"/>
      <c r="AO9" s="414"/>
      <c r="AP9" s="414"/>
      <c r="AQ9" s="414"/>
      <c r="AR9" s="414"/>
      <c r="AS9" s="414"/>
      <c r="AT9" s="414"/>
      <c r="AU9" s="414"/>
      <c r="AV9" s="414"/>
      <c r="AW9" s="414"/>
      <c r="AX9" s="414"/>
      <c r="AY9" s="414"/>
      <c r="AZ9" s="119"/>
      <c r="BA9" s="123"/>
    </row>
    <row r="10" spans="1:53" ht="25.5" customHeight="1" x14ac:dyDescent="0.25">
      <c r="A10" s="123"/>
      <c r="B10" s="121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438" t="s">
        <v>4</v>
      </c>
      <c r="O10" s="438"/>
      <c r="P10" s="438"/>
      <c r="Q10" s="438"/>
      <c r="R10" s="439"/>
      <c r="S10" s="439"/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439"/>
      <c r="AE10" s="439"/>
      <c r="AF10" s="439"/>
      <c r="AG10" s="439"/>
      <c r="AH10" s="439"/>
      <c r="AI10" s="439"/>
      <c r="AJ10" s="439"/>
      <c r="AK10" s="439"/>
      <c r="AL10" s="439"/>
      <c r="AM10" s="43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23"/>
    </row>
    <row r="11" spans="1:53" ht="6" customHeight="1" x14ac:dyDescent="0.2">
      <c r="B11" s="8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</row>
    <row r="12" spans="1:53" ht="12" customHeight="1" x14ac:dyDescent="0.2">
      <c r="B12" s="69" t="s">
        <v>5</v>
      </c>
      <c r="C12" s="14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6"/>
      <c r="W12" s="17"/>
      <c r="X12" s="13" t="s">
        <v>6</v>
      </c>
      <c r="Y12" s="15"/>
      <c r="Z12" s="14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6"/>
      <c r="AR12" s="7"/>
      <c r="AS12" s="13" t="s">
        <v>41</v>
      </c>
      <c r="AT12" s="14"/>
      <c r="AU12" s="14"/>
      <c r="AV12" s="15"/>
      <c r="AW12" s="15"/>
      <c r="AX12" s="15"/>
      <c r="AY12" s="15"/>
      <c r="AZ12" s="16"/>
    </row>
    <row r="13" spans="1:53" ht="18.75" customHeight="1" x14ac:dyDescent="0.2">
      <c r="B13" s="440"/>
      <c r="C13" s="441"/>
      <c r="D13" s="441"/>
      <c r="E13" s="441"/>
      <c r="F13" s="441"/>
      <c r="G13" s="441"/>
      <c r="H13" s="441"/>
      <c r="I13" s="441"/>
      <c r="J13" s="441"/>
      <c r="K13" s="441"/>
      <c r="L13" s="441"/>
      <c r="M13" s="441"/>
      <c r="N13" s="441"/>
      <c r="O13" s="441"/>
      <c r="P13" s="441"/>
      <c r="Q13" s="441"/>
      <c r="R13" s="441"/>
      <c r="S13" s="441"/>
      <c r="T13" s="441"/>
      <c r="U13" s="441"/>
      <c r="V13" s="442"/>
      <c r="W13" s="18"/>
      <c r="X13" s="445"/>
      <c r="Y13" s="446"/>
      <c r="Z13" s="446"/>
      <c r="AA13" s="446"/>
      <c r="AB13" s="446"/>
      <c r="AC13" s="446"/>
      <c r="AD13" s="446"/>
      <c r="AE13" s="446"/>
      <c r="AF13" s="446"/>
      <c r="AG13" s="446"/>
      <c r="AH13" s="446"/>
      <c r="AI13" s="446"/>
      <c r="AJ13" s="446"/>
      <c r="AK13" s="446"/>
      <c r="AL13" s="446"/>
      <c r="AM13" s="446"/>
      <c r="AN13" s="446"/>
      <c r="AO13" s="446"/>
      <c r="AP13" s="446"/>
      <c r="AQ13" s="447"/>
      <c r="AR13" s="7"/>
      <c r="AS13" s="435"/>
      <c r="AT13" s="436"/>
      <c r="AU13" s="436"/>
      <c r="AV13" s="436"/>
      <c r="AW13" s="436"/>
      <c r="AX13" s="436"/>
      <c r="AY13" s="436"/>
      <c r="AZ13" s="437"/>
    </row>
    <row r="14" spans="1:53" ht="8.25" customHeight="1" x14ac:dyDescent="0.2">
      <c r="B14" s="8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</row>
    <row r="15" spans="1:53" ht="15" x14ac:dyDescent="0.25">
      <c r="B15" s="8" t="s">
        <v>7</v>
      </c>
      <c r="C15" s="7"/>
      <c r="D15" s="7"/>
      <c r="E15" s="7"/>
      <c r="F15" s="7"/>
      <c r="G15" s="124" t="s">
        <v>8</v>
      </c>
      <c r="H15" s="19"/>
      <c r="I15" s="385"/>
      <c r="J15" s="385"/>
      <c r="K15" s="385"/>
      <c r="L15" s="385"/>
      <c r="M15" s="385"/>
      <c r="N15" s="385"/>
      <c r="O15" s="385"/>
      <c r="P15" s="124" t="s">
        <v>8</v>
      </c>
      <c r="Q15" s="19"/>
      <c r="R15" s="385"/>
      <c r="S15" s="385"/>
      <c r="T15" s="385"/>
      <c r="U15" s="385"/>
      <c r="V15" s="385"/>
      <c r="W15" s="385"/>
      <c r="X15" s="385"/>
      <c r="Y15" s="386"/>
      <c r="Z15" s="124" t="s">
        <v>8</v>
      </c>
      <c r="AA15" s="19"/>
      <c r="AB15" s="385"/>
      <c r="AC15" s="385"/>
      <c r="AD15" s="385"/>
      <c r="AE15" s="385"/>
      <c r="AF15" s="385"/>
      <c r="AG15" s="385"/>
      <c r="AH15" s="386"/>
      <c r="AI15" s="124" t="s">
        <v>8</v>
      </c>
      <c r="AJ15" s="385"/>
      <c r="AK15" s="385"/>
      <c r="AL15" s="385"/>
      <c r="AM15" s="385"/>
      <c r="AN15" s="385"/>
      <c r="AO15" s="385"/>
      <c r="AP15" s="385"/>
      <c r="AQ15" s="386"/>
      <c r="AR15" s="124" t="s">
        <v>8</v>
      </c>
      <c r="AS15" s="19"/>
      <c r="AT15" s="385"/>
      <c r="AU15" s="385"/>
      <c r="AV15" s="385"/>
      <c r="AW15" s="385"/>
      <c r="AX15" s="385"/>
      <c r="AY15" s="385"/>
      <c r="AZ15" s="386"/>
    </row>
    <row r="16" spans="1:53" ht="8.25" customHeight="1" x14ac:dyDescent="0.2">
      <c r="B16" s="8"/>
      <c r="C16" s="7"/>
      <c r="D16" s="7"/>
      <c r="E16" s="7"/>
      <c r="F16" s="7"/>
      <c r="G16" s="119"/>
      <c r="H16" s="119"/>
      <c r="I16" s="168">
        <f>IF(OR($B$13="Rhein",$B$13="Donau",$I$15&lt;&gt;""),0,1)</f>
        <v>1</v>
      </c>
      <c r="J16" s="119"/>
      <c r="K16" s="119"/>
      <c r="L16" s="119"/>
      <c r="M16" s="119"/>
      <c r="N16" s="119"/>
      <c r="O16" s="119"/>
      <c r="P16" s="119"/>
      <c r="Q16" s="119"/>
      <c r="R16" s="168">
        <f>IF(OR($I$15="Rhein",$I$15="Donau",$I$15="",$R$15&lt;&gt;""),0,1)</f>
        <v>0</v>
      </c>
      <c r="S16" s="119"/>
      <c r="T16" s="119"/>
      <c r="U16" s="119"/>
      <c r="V16" s="119"/>
      <c r="W16" s="119"/>
      <c r="X16" s="119"/>
      <c r="Y16" s="119"/>
      <c r="Z16" s="119"/>
      <c r="AA16" s="119"/>
      <c r="AB16" s="168">
        <f>IF(OR($R$15="Rhein",$R$15="Donau",$R$15="",$AB$15&lt;&gt;""),0,1)</f>
        <v>0</v>
      </c>
      <c r="AC16" s="119"/>
      <c r="AD16" s="119"/>
      <c r="AE16" s="119"/>
      <c r="AF16" s="119"/>
      <c r="AG16" s="119"/>
      <c r="AH16" s="119"/>
      <c r="AI16" s="119"/>
      <c r="AJ16" s="168">
        <f>IF(OR($AB$15="Rhein",$AB$15="Donau",$AB$15="",$AJ$15&lt;&gt;""),0,1)</f>
        <v>0</v>
      </c>
      <c r="AK16" s="119"/>
      <c r="AL16" s="119"/>
      <c r="AM16" s="119"/>
      <c r="AN16" s="119"/>
      <c r="AO16" s="119"/>
      <c r="AP16" s="119"/>
      <c r="AQ16" s="119"/>
      <c r="AR16" s="119"/>
      <c r="AS16" s="119"/>
      <c r="AT16" s="252">
        <f>IF(OR($AJ$15="Rhein",$AJ$15="Donau",$AJ$15="",$AT$15&lt;&gt;""),0,1)</f>
        <v>0</v>
      </c>
      <c r="AU16" s="253"/>
      <c r="AV16" s="119"/>
      <c r="AW16" s="119"/>
      <c r="AX16" s="119"/>
      <c r="AY16" s="119"/>
      <c r="AZ16" s="119"/>
    </row>
    <row r="17" spans="1:54" x14ac:dyDescent="0.2">
      <c r="B17" s="8" t="s">
        <v>17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402" t="s">
        <v>12</v>
      </c>
      <c r="AJ17" s="402"/>
      <c r="AK17" s="403"/>
      <c r="AL17" s="403"/>
      <c r="AM17" s="403"/>
      <c r="AN17" s="403"/>
      <c r="AO17" s="403"/>
      <c r="AP17" s="403"/>
      <c r="AQ17" s="403"/>
      <c r="AR17" s="402" t="s">
        <v>11</v>
      </c>
      <c r="AS17" s="403"/>
      <c r="AT17" s="403"/>
      <c r="AU17" s="403"/>
      <c r="AV17" s="403"/>
      <c r="AW17" s="403"/>
      <c r="AX17" s="403"/>
      <c r="AY17" s="403"/>
      <c r="AZ17" s="403"/>
    </row>
    <row r="18" spans="1:54" ht="4.5" customHeight="1" x14ac:dyDescent="0.2"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404"/>
      <c r="AJ18" s="404"/>
      <c r="AK18" s="404"/>
      <c r="AL18" s="404"/>
      <c r="AM18" s="404"/>
      <c r="AN18" s="404"/>
      <c r="AO18" s="404"/>
      <c r="AP18" s="404"/>
      <c r="AQ18" s="404"/>
      <c r="AR18" s="404"/>
      <c r="AS18" s="404"/>
      <c r="AT18" s="404"/>
      <c r="AU18" s="404"/>
      <c r="AV18" s="404"/>
      <c r="AW18" s="404"/>
      <c r="AX18" s="404"/>
      <c r="AY18" s="404"/>
      <c r="AZ18" s="404"/>
    </row>
    <row r="19" spans="1:54" ht="16.5" customHeight="1" x14ac:dyDescent="0.3">
      <c r="B19" s="20" t="s">
        <v>9</v>
      </c>
      <c r="C19" s="21"/>
      <c r="D19" s="21"/>
      <c r="E19" s="22"/>
      <c r="F19" s="387"/>
      <c r="G19" s="388"/>
      <c r="H19" s="388"/>
      <c r="I19" s="388"/>
      <c r="J19" s="388"/>
      <c r="K19" s="388"/>
      <c r="L19" s="388"/>
      <c r="M19" s="388"/>
      <c r="N19" s="388"/>
      <c r="O19" s="388"/>
      <c r="P19" s="388"/>
      <c r="Q19" s="388"/>
      <c r="R19" s="388"/>
      <c r="S19" s="388"/>
      <c r="T19" s="388"/>
      <c r="U19" s="388"/>
      <c r="V19" s="388"/>
      <c r="W19" s="388"/>
      <c r="X19" s="388"/>
      <c r="Y19" s="388"/>
      <c r="Z19" s="388"/>
      <c r="AA19" s="388"/>
      <c r="AB19" s="388"/>
      <c r="AC19" s="388"/>
      <c r="AD19" s="388"/>
      <c r="AE19" s="388"/>
      <c r="AF19" s="388"/>
      <c r="AG19" s="388"/>
      <c r="AH19" s="389"/>
      <c r="AI19" s="405"/>
      <c r="AJ19" s="406"/>
      <c r="AK19" s="406"/>
      <c r="AL19" s="406"/>
      <c r="AM19" s="406"/>
      <c r="AN19" s="406"/>
      <c r="AO19" s="406"/>
      <c r="AP19" s="406"/>
      <c r="AQ19" s="410"/>
      <c r="AR19" s="405"/>
      <c r="AS19" s="406"/>
      <c r="AT19" s="406"/>
      <c r="AU19" s="406"/>
      <c r="AV19" s="406"/>
      <c r="AW19" s="406"/>
      <c r="AX19" s="406"/>
      <c r="AY19" s="406"/>
      <c r="AZ19" s="407"/>
    </row>
    <row r="20" spans="1:54" ht="16.5" customHeight="1" x14ac:dyDescent="0.3">
      <c r="B20" s="20" t="s">
        <v>10</v>
      </c>
      <c r="C20" s="21"/>
      <c r="D20" s="21"/>
      <c r="E20" s="22"/>
      <c r="F20" s="388"/>
      <c r="G20" s="388"/>
      <c r="H20" s="388"/>
      <c r="I20" s="388"/>
      <c r="J20" s="388"/>
      <c r="K20" s="388"/>
      <c r="L20" s="388"/>
      <c r="M20" s="388"/>
      <c r="N20" s="388"/>
      <c r="O20" s="388"/>
      <c r="P20" s="388"/>
      <c r="Q20" s="388"/>
      <c r="R20" s="388"/>
      <c r="S20" s="388"/>
      <c r="T20" s="388"/>
      <c r="U20" s="388"/>
      <c r="V20" s="388"/>
      <c r="W20" s="388"/>
      <c r="X20" s="388"/>
      <c r="Y20" s="388"/>
      <c r="Z20" s="388"/>
      <c r="AA20" s="388"/>
      <c r="AB20" s="388"/>
      <c r="AC20" s="388"/>
      <c r="AD20" s="388"/>
      <c r="AE20" s="388"/>
      <c r="AF20" s="388"/>
      <c r="AG20" s="388"/>
      <c r="AH20" s="389"/>
      <c r="AI20" s="405"/>
      <c r="AJ20" s="406"/>
      <c r="AK20" s="406"/>
      <c r="AL20" s="406"/>
      <c r="AM20" s="406"/>
      <c r="AN20" s="406"/>
      <c r="AO20" s="406"/>
      <c r="AP20" s="406"/>
      <c r="AQ20" s="410"/>
      <c r="AR20" s="405"/>
      <c r="AS20" s="406"/>
      <c r="AT20" s="406"/>
      <c r="AU20" s="406"/>
      <c r="AV20" s="406"/>
      <c r="AW20" s="406"/>
      <c r="AX20" s="406"/>
      <c r="AY20" s="406"/>
      <c r="AZ20" s="407"/>
    </row>
    <row r="21" spans="1:54" ht="8.25" customHeight="1" x14ac:dyDescent="0.2"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</row>
    <row r="22" spans="1:54" ht="12" customHeight="1" x14ac:dyDescent="0.2">
      <c r="B22" s="69" t="s">
        <v>303</v>
      </c>
      <c r="C22" s="14"/>
      <c r="D22" s="14"/>
      <c r="E22" s="15"/>
      <c r="F22" s="15"/>
      <c r="G22" s="15"/>
      <c r="H22" s="15"/>
      <c r="I22" s="15"/>
      <c r="J22" s="16"/>
      <c r="K22" s="7"/>
      <c r="L22" s="23" t="s">
        <v>15</v>
      </c>
      <c r="M22" s="24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12" t="s">
        <v>22</v>
      </c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119"/>
    </row>
    <row r="23" spans="1:54" ht="18.75" customHeight="1" x14ac:dyDescent="0.2">
      <c r="B23" s="429"/>
      <c r="C23" s="430"/>
      <c r="D23" s="430"/>
      <c r="E23" s="430"/>
      <c r="F23" s="430"/>
      <c r="G23" s="430"/>
      <c r="H23" s="430"/>
      <c r="I23" s="430"/>
      <c r="J23" s="431"/>
      <c r="K23" s="7"/>
      <c r="L23" s="411"/>
      <c r="M23" s="395"/>
      <c r="N23" s="395"/>
      <c r="O23" s="395"/>
      <c r="P23" s="395"/>
      <c r="Q23" s="396"/>
      <c r="R23" s="411"/>
      <c r="S23" s="412"/>
      <c r="T23" s="395"/>
      <c r="U23" s="395"/>
      <c r="V23" s="395"/>
      <c r="W23" s="395"/>
      <c r="X23" s="394"/>
      <c r="Y23" s="395"/>
      <c r="Z23" s="395"/>
      <c r="AA23" s="395"/>
      <c r="AB23" s="396"/>
      <c r="AC23" s="394"/>
      <c r="AD23" s="395"/>
      <c r="AE23" s="395"/>
      <c r="AF23" s="395"/>
      <c r="AG23" s="395"/>
      <c r="AH23" s="396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119"/>
    </row>
    <row r="24" spans="1:54" ht="8.25" customHeight="1" x14ac:dyDescent="0.2"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119"/>
    </row>
    <row r="25" spans="1:54" x14ac:dyDescent="0.2">
      <c r="A25" s="218"/>
      <c r="B25" s="8" t="s">
        <v>16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115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119"/>
      <c r="BA25" s="218"/>
      <c r="BB25" s="110"/>
    </row>
    <row r="26" spans="1:54" ht="16.5" customHeight="1" x14ac:dyDescent="0.2">
      <c r="A26" s="218"/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169">
        <f>Backup!D31</f>
        <v>1</v>
      </c>
      <c r="BA26" s="218"/>
      <c r="BB26" s="110"/>
    </row>
    <row r="27" spans="1:54" ht="8.25" customHeight="1" x14ac:dyDescent="0.2"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119"/>
    </row>
    <row r="28" spans="1:54" ht="12" customHeight="1" x14ac:dyDescent="0.25">
      <c r="B28" s="69" t="s">
        <v>18</v>
      </c>
      <c r="C28" s="14"/>
      <c r="D28" s="14"/>
      <c r="E28" s="15"/>
      <c r="F28" s="15"/>
      <c r="G28" s="15"/>
      <c r="H28" s="15"/>
      <c r="I28" s="15"/>
      <c r="J28" s="16"/>
      <c r="K28" s="7"/>
      <c r="L28" s="23" t="s">
        <v>23</v>
      </c>
      <c r="M28" s="24"/>
      <c r="N28" s="15"/>
      <c r="O28" s="15"/>
      <c r="P28" s="15"/>
      <c r="Q28" s="15"/>
      <c r="R28" s="15"/>
      <c r="S28" s="15"/>
      <c r="T28" s="15"/>
      <c r="U28" s="25" t="s">
        <v>22</v>
      </c>
      <c r="V28" s="7"/>
      <c r="W28" s="23" t="s">
        <v>24</v>
      </c>
      <c r="X28" s="24"/>
      <c r="Y28" s="15"/>
      <c r="Z28" s="15"/>
      <c r="AA28" s="15"/>
      <c r="AB28" s="15"/>
      <c r="AC28" s="15"/>
      <c r="AD28" s="15"/>
      <c r="AE28" s="25" t="s">
        <v>22</v>
      </c>
      <c r="AF28" s="7"/>
      <c r="AG28" s="13" t="s">
        <v>21</v>
      </c>
      <c r="AH28" s="15"/>
      <c r="AI28" s="15"/>
      <c r="AJ28" s="15"/>
      <c r="AK28" s="15"/>
      <c r="AL28" s="15"/>
      <c r="AM28" s="15"/>
      <c r="AN28" s="25" t="s">
        <v>22</v>
      </c>
      <c r="AO28" s="7"/>
      <c r="AP28" s="7"/>
      <c r="AQ28" s="7"/>
      <c r="AR28" s="26"/>
      <c r="AS28" s="27"/>
      <c r="AT28" s="27"/>
      <c r="AU28" s="27"/>
      <c r="AV28" s="7"/>
      <c r="AW28" s="7"/>
      <c r="AX28" s="7"/>
      <c r="AY28" s="7"/>
      <c r="AZ28" s="119"/>
    </row>
    <row r="29" spans="1:54" ht="18.75" customHeight="1" x14ac:dyDescent="0.2">
      <c r="B29" s="28" t="s">
        <v>19</v>
      </c>
      <c r="C29" s="29"/>
      <c r="D29" s="399"/>
      <c r="E29" s="400"/>
      <c r="F29" s="400"/>
      <c r="G29" s="400"/>
      <c r="H29" s="400"/>
      <c r="I29" s="400"/>
      <c r="J29" s="30" t="s">
        <v>20</v>
      </c>
      <c r="K29" s="7"/>
      <c r="L29" s="31" t="s">
        <v>19</v>
      </c>
      <c r="M29" s="32"/>
      <c r="N29" s="343"/>
      <c r="O29" s="343"/>
      <c r="P29" s="343"/>
      <c r="Q29" s="343"/>
      <c r="R29" s="343"/>
      <c r="S29" s="343"/>
      <c r="T29" s="33" t="s">
        <v>20</v>
      </c>
      <c r="U29" s="34"/>
      <c r="V29" s="7"/>
      <c r="W29" s="419"/>
      <c r="X29" s="420"/>
      <c r="Y29" s="420"/>
      <c r="Z29" s="420"/>
      <c r="AA29" s="420"/>
      <c r="AB29" s="420"/>
      <c r="AC29" s="420"/>
      <c r="AD29" s="420"/>
      <c r="AE29" s="421"/>
      <c r="AF29" s="7"/>
      <c r="AG29" s="422"/>
      <c r="AH29" s="423"/>
      <c r="AI29" s="423"/>
      <c r="AJ29" s="423"/>
      <c r="AK29" s="423"/>
      <c r="AL29" s="423"/>
      <c r="AM29" s="423"/>
      <c r="AN29" s="424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119"/>
    </row>
    <row r="30" spans="1:54" ht="5.25" customHeight="1" x14ac:dyDescent="0.2">
      <c r="B30" s="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</row>
    <row r="31" spans="1:54" ht="4.5" customHeight="1" x14ac:dyDescent="0.2">
      <c r="A31" s="111"/>
      <c r="B31" s="70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111"/>
    </row>
    <row r="32" spans="1:54" ht="5.25" customHeight="1" x14ac:dyDescent="0.2"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</row>
    <row r="33" spans="1:53" ht="12" customHeight="1" x14ac:dyDescent="0.2">
      <c r="B33" s="69" t="s">
        <v>42</v>
      </c>
      <c r="C33" s="14"/>
      <c r="D33" s="14"/>
      <c r="E33" s="15"/>
      <c r="F33" s="15"/>
      <c r="G33" s="15"/>
      <c r="H33" s="15"/>
      <c r="I33" s="15"/>
      <c r="J33" s="16"/>
      <c r="K33" s="7"/>
      <c r="L33" s="13" t="s">
        <v>26</v>
      </c>
      <c r="M33" s="14"/>
      <c r="N33" s="15"/>
      <c r="O33" s="15"/>
      <c r="P33" s="15"/>
      <c r="Q33" s="15"/>
      <c r="R33" s="15"/>
      <c r="S33" s="15"/>
      <c r="T33" s="15"/>
      <c r="U33" s="16"/>
      <c r="V33" s="7"/>
      <c r="W33" s="13" t="s">
        <v>28</v>
      </c>
      <c r="X33" s="14"/>
      <c r="Y33" s="15"/>
      <c r="Z33" s="15"/>
      <c r="AA33" s="15"/>
      <c r="AB33" s="15"/>
      <c r="AC33" s="15"/>
      <c r="AD33" s="15"/>
      <c r="AE33" s="16"/>
      <c r="AF33" s="7"/>
      <c r="AG33" s="13" t="s">
        <v>29</v>
      </c>
      <c r="AH33" s="15"/>
      <c r="AI33" s="15"/>
      <c r="AJ33" s="15"/>
      <c r="AK33" s="15"/>
      <c r="AL33" s="15"/>
      <c r="AM33" s="15"/>
      <c r="AN33" s="38" t="s">
        <v>27</v>
      </c>
      <c r="AO33" s="7"/>
      <c r="AP33" s="7"/>
      <c r="AQ33" s="39" t="s">
        <v>27</v>
      </c>
      <c r="AR33" s="408" t="s">
        <v>75</v>
      </c>
      <c r="AS33" s="409"/>
      <c r="AT33" s="409"/>
      <c r="AU33" s="409"/>
      <c r="AV33" s="409"/>
      <c r="AW33" s="409"/>
      <c r="AX33" s="409"/>
      <c r="AY33" s="409"/>
      <c r="AZ33" s="409"/>
    </row>
    <row r="34" spans="1:53" ht="18.75" customHeight="1" x14ac:dyDescent="0.2">
      <c r="B34" s="426"/>
      <c r="C34" s="427"/>
      <c r="D34" s="427"/>
      <c r="E34" s="427"/>
      <c r="F34" s="427"/>
      <c r="G34" s="427"/>
      <c r="H34" s="427"/>
      <c r="I34" s="427"/>
      <c r="J34" s="428"/>
      <c r="K34" s="7"/>
      <c r="L34" s="390"/>
      <c r="M34" s="391"/>
      <c r="N34" s="391"/>
      <c r="O34" s="391"/>
      <c r="P34" s="391"/>
      <c r="Q34" s="391"/>
      <c r="R34" s="61"/>
      <c r="S34" s="60" t="s">
        <v>83</v>
      </c>
      <c r="T34" s="40"/>
      <c r="U34" s="4"/>
      <c r="V34" s="7"/>
      <c r="W34" s="392"/>
      <c r="X34" s="425"/>
      <c r="Y34" s="425"/>
      <c r="Z34" s="425"/>
      <c r="AA34" s="425"/>
      <c r="AB34" s="59" t="s">
        <v>30</v>
      </c>
      <c r="AC34" s="59"/>
      <c r="AD34" s="3"/>
      <c r="AE34" s="4"/>
      <c r="AF34" s="7"/>
      <c r="AG34" s="392"/>
      <c r="AH34" s="393"/>
      <c r="AI34" s="393"/>
      <c r="AJ34" s="393"/>
      <c r="AK34" s="393"/>
      <c r="AL34" s="48" t="s">
        <v>31</v>
      </c>
      <c r="AM34" s="32"/>
      <c r="AN34" s="4"/>
      <c r="AO34" s="7"/>
      <c r="AP34" s="7"/>
      <c r="AQ34" s="7"/>
      <c r="AR34" s="409"/>
      <c r="AS34" s="409"/>
      <c r="AT34" s="409"/>
      <c r="AU34" s="409"/>
      <c r="AV34" s="409"/>
      <c r="AW34" s="409"/>
      <c r="AX34" s="409"/>
      <c r="AY34" s="409"/>
      <c r="AZ34" s="409"/>
    </row>
    <row r="35" spans="1:53" ht="5.25" customHeight="1" x14ac:dyDescent="0.2"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41"/>
      <c r="AS35" s="42"/>
      <c r="AT35" s="42"/>
      <c r="AU35" s="42"/>
      <c r="AV35" s="42"/>
      <c r="AW35" s="42"/>
      <c r="AX35" s="42"/>
      <c r="AY35" s="42"/>
      <c r="AZ35" s="42"/>
    </row>
    <row r="36" spans="1:53" ht="2.25" customHeight="1" x14ac:dyDescent="0.2">
      <c r="A36" s="218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42"/>
      <c r="AT36" s="42"/>
      <c r="AU36" s="42"/>
      <c r="AV36" s="42"/>
      <c r="AW36" s="42"/>
      <c r="AX36" s="42"/>
      <c r="AY36" s="42"/>
      <c r="AZ36" s="42"/>
      <c r="BA36" s="218"/>
    </row>
    <row r="37" spans="1:53" ht="15" customHeight="1" x14ac:dyDescent="0.2">
      <c r="A37" s="218"/>
      <c r="B37" s="8" t="s">
        <v>32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167">
        <f>Backup!D47</f>
        <v>1</v>
      </c>
      <c r="BA37" s="218"/>
    </row>
    <row r="38" spans="1:53" ht="6" customHeight="1" x14ac:dyDescent="0.2">
      <c r="A38" s="218"/>
      <c r="B38" s="48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218"/>
    </row>
    <row r="39" spans="1:53" ht="5.25" customHeight="1" x14ac:dyDescent="0.2">
      <c r="A39" s="218"/>
      <c r="B39" s="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218"/>
    </row>
    <row r="40" spans="1:53" ht="15" customHeight="1" x14ac:dyDescent="0.2">
      <c r="A40" s="218"/>
      <c r="B40" s="8" t="s">
        <v>33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167">
        <f>Backup!D50</f>
        <v>1</v>
      </c>
      <c r="BA40" s="218"/>
    </row>
    <row r="41" spans="1:53" ht="6" customHeight="1" x14ac:dyDescent="0.2">
      <c r="A41" s="218"/>
      <c r="B41" s="48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218"/>
    </row>
    <row r="42" spans="1:53" ht="5.25" customHeight="1" x14ac:dyDescent="0.2">
      <c r="A42" s="218"/>
      <c r="B42" s="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218"/>
    </row>
    <row r="43" spans="1:53" ht="15" customHeight="1" x14ac:dyDescent="0.2">
      <c r="A43" s="218"/>
      <c r="B43" s="9" t="s">
        <v>34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167">
        <f>Backup!D53</f>
        <v>1</v>
      </c>
      <c r="BA43" s="218"/>
    </row>
    <row r="44" spans="1:53" ht="5.25" customHeight="1" x14ac:dyDescent="0.2">
      <c r="A44" s="218"/>
      <c r="B44" s="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218"/>
    </row>
    <row r="45" spans="1:53" ht="15.75" x14ac:dyDescent="0.25">
      <c r="A45" s="109"/>
      <c r="B45" s="71" t="s">
        <v>53</v>
      </c>
      <c r="C45" s="43"/>
      <c r="D45" s="43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170">
        <f>IF(SUM(Backup!B35:B38)=0,1,0)</f>
        <v>1</v>
      </c>
      <c r="BA45" s="109"/>
    </row>
    <row r="46" spans="1:53" ht="6.75" customHeight="1" x14ac:dyDescent="0.2">
      <c r="A46" s="218"/>
      <c r="B46" s="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218"/>
    </row>
    <row r="47" spans="1:53" ht="15" customHeight="1" x14ac:dyDescent="0.2">
      <c r="A47" s="218"/>
      <c r="B47" s="8" t="s">
        <v>35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105" t="s">
        <v>20</v>
      </c>
      <c r="AZ47" s="167">
        <f>Backup!D56</f>
        <v>1</v>
      </c>
      <c r="BA47" s="218"/>
    </row>
    <row r="48" spans="1:53" ht="3.75" customHeight="1" x14ac:dyDescent="0.2">
      <c r="A48" s="218"/>
      <c r="B48" s="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218"/>
    </row>
    <row r="49" spans="1:53" ht="15" customHeight="1" x14ac:dyDescent="0.2">
      <c r="B49" s="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P49" s="45" t="s">
        <v>38</v>
      </c>
      <c r="Q49" s="432"/>
      <c r="R49" s="432"/>
      <c r="S49" s="432"/>
      <c r="T49" s="104" t="s">
        <v>146</v>
      </c>
      <c r="V49" s="46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</row>
    <row r="50" spans="1:53" ht="5.25" customHeight="1" x14ac:dyDescent="0.2">
      <c r="B50" s="48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47"/>
      <c r="O50" s="47"/>
      <c r="P50" s="47"/>
      <c r="Q50" s="47"/>
      <c r="R50" s="10"/>
      <c r="S50" s="10"/>
      <c r="T50" s="10"/>
      <c r="U50" s="10"/>
      <c r="V50" s="10"/>
      <c r="W50" s="48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</row>
    <row r="51" spans="1:53" ht="5.25" customHeight="1" x14ac:dyDescent="0.2">
      <c r="A51" s="218"/>
      <c r="B51" s="8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218"/>
    </row>
    <row r="52" spans="1:53" ht="15" customHeight="1" x14ac:dyDescent="0.2">
      <c r="A52" s="218"/>
      <c r="B52" s="8" t="s">
        <v>36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105" t="s">
        <v>20</v>
      </c>
      <c r="AZ52" s="167">
        <f>Backup!D64</f>
        <v>1</v>
      </c>
      <c r="BA52" s="218"/>
    </row>
    <row r="53" spans="1:53" ht="3.75" customHeight="1" x14ac:dyDescent="0.2">
      <c r="A53" s="218"/>
      <c r="B53" s="8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218"/>
    </row>
    <row r="54" spans="1:53" ht="16.5" x14ac:dyDescent="0.2">
      <c r="B54" s="8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P54" s="45" t="s">
        <v>38</v>
      </c>
      <c r="Q54" s="433"/>
      <c r="R54" s="434"/>
      <c r="S54" s="434"/>
      <c r="T54" s="104" t="s">
        <v>146</v>
      </c>
      <c r="U54" s="46"/>
      <c r="V54" s="46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</row>
    <row r="55" spans="1:53" ht="5.25" customHeight="1" x14ac:dyDescent="0.2">
      <c r="B55" s="48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47"/>
      <c r="O55" s="47"/>
      <c r="P55" s="47"/>
      <c r="Q55" s="47"/>
      <c r="R55" s="10"/>
      <c r="S55" s="10"/>
      <c r="T55" s="10"/>
      <c r="U55" s="10"/>
      <c r="V55" s="10"/>
      <c r="W55" s="48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</row>
    <row r="56" spans="1:53" ht="5.25" customHeight="1" x14ac:dyDescent="0.2">
      <c r="A56" s="218"/>
      <c r="B56" s="8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218"/>
    </row>
    <row r="57" spans="1:53" ht="15" customHeight="1" x14ac:dyDescent="0.2">
      <c r="A57" s="218"/>
      <c r="B57" s="8" t="s">
        <v>37</v>
      </c>
      <c r="C57" s="8"/>
      <c r="D57" s="8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167">
        <f>Backup!D72</f>
        <v>1</v>
      </c>
      <c r="BA57" s="218"/>
    </row>
    <row r="58" spans="1:53" ht="5.25" customHeight="1" x14ac:dyDescent="0.2">
      <c r="A58" s="218"/>
      <c r="B58" s="48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218"/>
    </row>
    <row r="59" spans="1:53" ht="5.25" customHeight="1" x14ac:dyDescent="0.2">
      <c r="A59" s="218"/>
      <c r="B59" s="8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218"/>
    </row>
    <row r="60" spans="1:53" ht="15" customHeight="1" x14ac:dyDescent="0.2">
      <c r="A60" s="218"/>
      <c r="B60" s="8" t="s">
        <v>39</v>
      </c>
      <c r="C60" s="8"/>
      <c r="D60" s="8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167">
        <f>Backup!D77</f>
        <v>1</v>
      </c>
      <c r="BA60" s="218"/>
    </row>
    <row r="61" spans="1:53" ht="5.25" customHeight="1" x14ac:dyDescent="0.2">
      <c r="A61" s="218"/>
      <c r="B61" s="48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218"/>
    </row>
    <row r="62" spans="1:53" ht="5.25" customHeight="1" x14ac:dyDescent="0.2">
      <c r="A62" s="218"/>
      <c r="B62" s="8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218"/>
    </row>
    <row r="63" spans="1:53" x14ac:dyDescent="0.2">
      <c r="A63" s="218"/>
      <c r="B63" s="8" t="s">
        <v>40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218"/>
    </row>
    <row r="64" spans="1:53" ht="15.75" customHeight="1" x14ac:dyDescent="0.2">
      <c r="A64" s="218"/>
      <c r="B64" s="8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167">
        <f>Backup!D82</f>
        <v>1</v>
      </c>
      <c r="BA64" s="218"/>
    </row>
    <row r="65" spans="1:53" ht="6" customHeight="1" x14ac:dyDescent="0.2">
      <c r="A65" s="218"/>
      <c r="B65" s="48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218"/>
    </row>
    <row r="66" spans="1:53" ht="5.25" customHeight="1" x14ac:dyDescent="0.2">
      <c r="A66" s="218"/>
      <c r="B66" s="8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218"/>
    </row>
    <row r="67" spans="1:53" ht="15" customHeight="1" x14ac:dyDescent="0.2">
      <c r="A67" s="218"/>
      <c r="B67" s="49" t="s">
        <v>43</v>
      </c>
      <c r="C67" s="49"/>
      <c r="D67" s="49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106" t="s">
        <v>74</v>
      </c>
      <c r="AZ67" s="167">
        <f>Backup!D88</f>
        <v>1</v>
      </c>
      <c r="BA67" s="218"/>
    </row>
    <row r="68" spans="1:53" ht="5.25" customHeight="1" x14ac:dyDescent="0.2">
      <c r="A68" s="218"/>
      <c r="B68" s="48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218"/>
    </row>
    <row r="69" spans="1:53" ht="5.25" customHeight="1" x14ac:dyDescent="0.2">
      <c r="A69" s="218"/>
      <c r="B69" s="8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218"/>
    </row>
    <row r="70" spans="1:53" ht="15" customHeight="1" x14ac:dyDescent="0.2">
      <c r="A70" s="218"/>
      <c r="B70" s="50" t="s">
        <v>44</v>
      </c>
      <c r="C70" s="50"/>
      <c r="D70" s="50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167">
        <f>Backup!D94</f>
        <v>1</v>
      </c>
      <c r="BA70" s="218"/>
    </row>
    <row r="71" spans="1:53" ht="5.25" customHeight="1" x14ac:dyDescent="0.2">
      <c r="A71" s="218"/>
      <c r="B71" s="48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218"/>
    </row>
    <row r="72" spans="1:53" ht="5.25" customHeight="1" x14ac:dyDescent="0.2">
      <c r="A72" s="218"/>
      <c r="B72" s="8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218"/>
    </row>
    <row r="73" spans="1:53" ht="15" customHeight="1" x14ac:dyDescent="0.2">
      <c r="A73" s="218"/>
      <c r="B73" s="49" t="s">
        <v>45</v>
      </c>
      <c r="C73" s="49"/>
      <c r="D73" s="49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105" t="s">
        <v>46</v>
      </c>
      <c r="AZ73" s="167">
        <f>Backup!D97</f>
        <v>1</v>
      </c>
      <c r="BA73" s="218"/>
    </row>
    <row r="74" spans="1:53" ht="5.25" customHeight="1" x14ac:dyDescent="0.2">
      <c r="A74" s="218"/>
      <c r="B74" s="48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218"/>
    </row>
    <row r="75" spans="1:53" ht="5.25" customHeight="1" x14ac:dyDescent="0.2">
      <c r="A75" s="218"/>
      <c r="B75" s="8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218"/>
    </row>
    <row r="76" spans="1:53" ht="15" customHeight="1" x14ac:dyDescent="0.2">
      <c r="A76" s="218"/>
      <c r="B76" s="8" t="s">
        <v>47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167">
        <f>Backup!D102</f>
        <v>1</v>
      </c>
      <c r="BA76" s="218"/>
    </row>
    <row r="77" spans="1:53" ht="7.5" customHeight="1" x14ac:dyDescent="0.2">
      <c r="A77" s="218"/>
      <c r="B77" s="8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218"/>
    </row>
    <row r="78" spans="1:53" x14ac:dyDescent="0.2">
      <c r="B78" s="52"/>
      <c r="C78" s="52" t="s">
        <v>22</v>
      </c>
      <c r="D78" s="52"/>
      <c r="E78" s="53" t="s">
        <v>25</v>
      </c>
      <c r="F78" s="53"/>
      <c r="G78" s="8"/>
      <c r="H78" s="8"/>
      <c r="I78" s="8"/>
      <c r="K78" s="52" t="s">
        <v>48</v>
      </c>
      <c r="L78" s="53" t="s">
        <v>49</v>
      </c>
      <c r="M78" s="53"/>
      <c r="N78" s="8"/>
      <c r="O78" s="8"/>
      <c r="P78" s="8"/>
      <c r="Q78" s="8"/>
      <c r="R78" s="8"/>
      <c r="S78" s="8"/>
      <c r="T78" s="8"/>
      <c r="U78" s="8"/>
      <c r="V78" s="8"/>
      <c r="W78" s="8"/>
      <c r="Z78" s="52" t="s">
        <v>50</v>
      </c>
      <c r="AA78" s="53" t="s">
        <v>51</v>
      </c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</row>
    <row r="79" spans="1:53" ht="15.75" x14ac:dyDescent="0.25">
      <c r="A79" s="109"/>
      <c r="B79" s="71" t="s">
        <v>52</v>
      </c>
      <c r="C79" s="43"/>
      <c r="D79" s="43"/>
      <c r="E79" s="44"/>
      <c r="F79" s="44"/>
      <c r="G79" s="44"/>
      <c r="H79" s="397" t="str">
        <f>IF(OR(AZ84=0,AZ84=100),"",AZ84 &amp; " %")</f>
        <v/>
      </c>
      <c r="I79" s="398"/>
      <c r="J79" s="398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109"/>
    </row>
    <row r="80" spans="1:53" ht="6.75" customHeight="1" x14ac:dyDescent="0.2">
      <c r="A80" s="218"/>
      <c r="B80" s="8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119"/>
      <c r="BA80" s="218"/>
    </row>
    <row r="81" spans="1:53" x14ac:dyDescent="0.2">
      <c r="A81" s="218"/>
      <c r="B81" s="8"/>
      <c r="C81" s="401"/>
      <c r="D81" s="401"/>
      <c r="E81" s="54" t="s">
        <v>54</v>
      </c>
      <c r="F81" s="54"/>
      <c r="G81" s="7"/>
      <c r="H81" s="7"/>
      <c r="I81" s="7"/>
      <c r="J81" s="7"/>
      <c r="K81" s="7"/>
      <c r="L81" s="7"/>
      <c r="M81" s="7"/>
      <c r="N81" s="344"/>
      <c r="O81" s="344"/>
      <c r="P81" s="54" t="s">
        <v>70</v>
      </c>
      <c r="Q81" s="7"/>
      <c r="R81" s="7"/>
      <c r="S81" s="54"/>
      <c r="T81" s="7"/>
      <c r="U81" s="7"/>
      <c r="V81" s="7"/>
      <c r="W81" s="7"/>
      <c r="X81" s="7"/>
      <c r="Y81" s="7"/>
      <c r="Z81" s="7"/>
      <c r="AA81" s="7"/>
      <c r="AB81" s="113"/>
      <c r="AC81" s="54" t="s">
        <v>71</v>
      </c>
      <c r="AE81" s="7"/>
      <c r="AF81" s="54"/>
      <c r="AG81" s="7"/>
      <c r="AH81" s="7"/>
      <c r="AI81" s="7"/>
      <c r="AJ81" s="7"/>
      <c r="AK81" s="7"/>
      <c r="AL81" s="7"/>
      <c r="AM81" s="7"/>
      <c r="AN81" s="7"/>
      <c r="AO81" s="344"/>
      <c r="AP81" s="344"/>
      <c r="AQ81" s="344"/>
      <c r="AR81" s="54" t="s">
        <v>72</v>
      </c>
      <c r="AS81" s="7"/>
      <c r="AT81" s="7"/>
      <c r="AU81" s="7"/>
      <c r="AV81" s="7"/>
      <c r="AW81" s="7"/>
      <c r="AX81" s="7"/>
      <c r="AY81" s="7"/>
      <c r="AZ81" s="119"/>
      <c r="BA81" s="218"/>
    </row>
    <row r="82" spans="1:53" ht="5.25" customHeight="1" x14ac:dyDescent="0.2">
      <c r="A82" s="218"/>
      <c r="B82" s="8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119"/>
      <c r="BA82" s="218"/>
    </row>
    <row r="83" spans="1:53" x14ac:dyDescent="0.2">
      <c r="A83" s="218"/>
      <c r="B83" s="8"/>
      <c r="C83" s="344"/>
      <c r="D83" s="344"/>
      <c r="E83" s="54" t="s">
        <v>113</v>
      </c>
      <c r="F83" s="54"/>
      <c r="G83" s="7"/>
      <c r="H83" s="7"/>
      <c r="I83" s="7"/>
      <c r="J83" s="7"/>
      <c r="K83" s="7"/>
      <c r="L83" s="7"/>
      <c r="M83" s="7"/>
      <c r="N83" s="344"/>
      <c r="O83" s="344"/>
      <c r="P83" s="54" t="s">
        <v>112</v>
      </c>
      <c r="Q83" s="7"/>
      <c r="R83" s="7"/>
      <c r="S83" s="54"/>
      <c r="T83" s="7"/>
      <c r="U83" s="7"/>
      <c r="V83" s="7"/>
      <c r="W83" s="7"/>
      <c r="X83" s="7"/>
      <c r="Y83" s="7"/>
      <c r="Z83" s="7"/>
      <c r="AA83" s="7"/>
      <c r="AB83" s="113"/>
      <c r="AC83" s="54" t="s">
        <v>111</v>
      </c>
      <c r="AE83" s="7"/>
      <c r="AF83" s="54"/>
      <c r="AG83" s="7"/>
      <c r="AH83" s="7"/>
      <c r="AI83" s="7"/>
      <c r="AJ83" s="7"/>
      <c r="AK83" s="7"/>
      <c r="AL83" s="7"/>
      <c r="AM83" s="7"/>
      <c r="AN83" s="7"/>
      <c r="AO83" s="344"/>
      <c r="AP83" s="344"/>
      <c r="AQ83" s="344"/>
      <c r="AR83" s="54" t="s">
        <v>73</v>
      </c>
      <c r="AS83" s="7"/>
      <c r="AT83" s="7"/>
      <c r="AU83" s="7"/>
      <c r="AV83" s="7"/>
      <c r="AW83" s="7"/>
      <c r="AX83" s="7"/>
      <c r="AY83" s="7"/>
      <c r="BA83" s="218"/>
    </row>
    <row r="84" spans="1:53" ht="9" customHeight="1" x14ac:dyDescent="0.2">
      <c r="A84" s="218"/>
      <c r="B84" s="8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171">
        <f>Backup!F113</f>
        <v>0</v>
      </c>
      <c r="BA84" s="218"/>
    </row>
    <row r="85" spans="1:53" ht="15.75" x14ac:dyDescent="0.25">
      <c r="A85" s="109"/>
      <c r="B85" s="71" t="s">
        <v>55</v>
      </c>
      <c r="C85" s="43"/>
      <c r="D85" s="43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120"/>
      <c r="BA85" s="109"/>
    </row>
    <row r="86" spans="1:53" ht="6.75" customHeight="1" x14ac:dyDescent="0.2">
      <c r="A86" s="218"/>
      <c r="B86" s="8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119"/>
      <c r="BA86" s="218"/>
    </row>
    <row r="87" spans="1:53" ht="15" customHeight="1" x14ac:dyDescent="0.2">
      <c r="A87" s="218"/>
      <c r="B87" s="8" t="s">
        <v>337</v>
      </c>
      <c r="C87" s="7"/>
      <c r="D87" s="7"/>
      <c r="E87" s="7"/>
      <c r="F87" s="7"/>
      <c r="G87" s="7"/>
      <c r="H87" s="7"/>
      <c r="I87" s="7"/>
      <c r="J87" s="7"/>
      <c r="K87" s="125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167">
        <f>Backup!D114</f>
        <v>1</v>
      </c>
      <c r="BA87" s="218"/>
    </row>
    <row r="88" spans="1:53" ht="5.25" customHeight="1" x14ac:dyDescent="0.2">
      <c r="A88" s="218"/>
      <c r="B88" s="48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84"/>
      <c r="BA88" s="218"/>
    </row>
    <row r="89" spans="1:53" ht="5.25" customHeight="1" x14ac:dyDescent="0.2">
      <c r="A89" s="218"/>
      <c r="B89" s="8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119"/>
      <c r="BA89" s="218"/>
    </row>
    <row r="90" spans="1:53" ht="15" x14ac:dyDescent="0.25">
      <c r="A90" s="218"/>
      <c r="B90" s="8" t="s">
        <v>56</v>
      </c>
      <c r="C90" s="8"/>
      <c r="D90" s="8"/>
      <c r="E90" s="8"/>
      <c r="F90" s="8"/>
      <c r="G90" s="8"/>
      <c r="H90" s="443" t="str">
        <f>IF(OR(AZ91=0,AZ91=100),"",AZ91 &amp; " %")</f>
        <v/>
      </c>
      <c r="I90" s="444"/>
      <c r="J90" s="444"/>
      <c r="K90" s="344"/>
      <c r="L90" s="344"/>
      <c r="M90" s="55" t="s">
        <v>809</v>
      </c>
      <c r="N90" s="8"/>
      <c r="O90" s="8"/>
      <c r="P90" s="8"/>
      <c r="Q90" s="8"/>
      <c r="R90" s="8"/>
      <c r="S90" s="8"/>
      <c r="T90" s="8"/>
      <c r="U90" s="8"/>
      <c r="V90" s="344"/>
      <c r="W90" s="344"/>
      <c r="X90" s="55" t="s">
        <v>810</v>
      </c>
      <c r="Y90" s="8"/>
      <c r="Z90" s="8"/>
      <c r="AA90" s="8"/>
      <c r="AB90" s="8"/>
      <c r="AC90" s="8"/>
      <c r="AD90" s="8"/>
      <c r="AE90" s="8"/>
      <c r="AF90" s="8"/>
      <c r="AG90" s="344"/>
      <c r="AH90" s="344"/>
      <c r="AI90" s="55" t="s">
        <v>811</v>
      </c>
      <c r="AJ90" s="8"/>
      <c r="AK90" s="8"/>
      <c r="AL90" s="8"/>
      <c r="AM90" s="8"/>
      <c r="AN90" s="8"/>
      <c r="AO90" s="7"/>
      <c r="AP90" s="344"/>
      <c r="AQ90" s="344"/>
      <c r="AR90" s="344"/>
      <c r="AS90" s="55" t="s">
        <v>812</v>
      </c>
      <c r="AT90" s="55"/>
      <c r="AU90" s="8"/>
      <c r="AV90" s="8"/>
      <c r="AW90" s="8"/>
      <c r="AX90" s="8"/>
      <c r="AY90" s="8"/>
      <c r="BA90" s="218"/>
    </row>
    <row r="91" spans="1:53" ht="5.25" customHeight="1" x14ac:dyDescent="0.2">
      <c r="A91" s="218"/>
      <c r="B91" s="48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5"/>
      <c r="AG91" s="35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172">
        <f>Backup!F120</f>
        <v>0</v>
      </c>
      <c r="BA91" s="218"/>
    </row>
    <row r="92" spans="1:53" ht="5.25" customHeight="1" x14ac:dyDescent="0.2">
      <c r="A92" s="110"/>
      <c r="B92" s="8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56"/>
      <c r="AG92" s="56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119"/>
      <c r="BA92" s="110"/>
    </row>
    <row r="93" spans="1:53" x14ac:dyDescent="0.2">
      <c r="A93" s="110"/>
      <c r="B93" s="8" t="s">
        <v>418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344"/>
      <c r="W93" s="344"/>
      <c r="X93" s="55" t="s">
        <v>58</v>
      </c>
      <c r="Y93" s="8"/>
      <c r="Z93" s="8"/>
      <c r="AA93" s="8"/>
      <c r="AB93" s="8"/>
      <c r="AC93" s="8"/>
      <c r="AD93" s="8"/>
      <c r="AE93" s="8"/>
      <c r="AF93" s="139" t="s">
        <v>419</v>
      </c>
      <c r="AG93" s="344"/>
      <c r="AH93" s="344"/>
      <c r="AI93" s="50" t="s">
        <v>61</v>
      </c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121"/>
      <c r="BA93" s="110"/>
    </row>
    <row r="94" spans="1:53" ht="5.25" customHeight="1" x14ac:dyDescent="0.2">
      <c r="A94" s="110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57"/>
      <c r="Y94" s="48"/>
      <c r="Z94" s="48"/>
      <c r="AA94" s="48"/>
      <c r="AB94" s="48"/>
      <c r="AC94" s="48"/>
      <c r="AD94" s="48"/>
      <c r="AE94" s="48"/>
      <c r="AF94" s="48"/>
      <c r="AG94" s="48"/>
      <c r="AH94" s="5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122"/>
      <c r="BA94" s="110"/>
    </row>
    <row r="95" spans="1:53" ht="5.25" customHeight="1" x14ac:dyDescent="0.2">
      <c r="A95" s="110"/>
      <c r="B95" s="8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56"/>
      <c r="AG95" s="56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</row>
    <row r="96" spans="1:53" x14ac:dyDescent="0.2">
      <c r="A96" s="110"/>
      <c r="B96" s="8" t="s">
        <v>59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448"/>
      <c r="AH96" s="448"/>
      <c r="AI96" s="55" t="s">
        <v>60</v>
      </c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</row>
    <row r="97" spans="1:53" ht="5.25" customHeight="1" x14ac:dyDescent="0.2">
      <c r="A97" s="110"/>
      <c r="B97" s="48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</row>
    <row r="98" spans="1:53" ht="5.25" customHeight="1" x14ac:dyDescent="0.2">
      <c r="A98" s="218"/>
      <c r="B98" s="8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218"/>
    </row>
    <row r="99" spans="1:53" x14ac:dyDescent="0.2">
      <c r="A99" s="218"/>
      <c r="B99" s="144" t="s">
        <v>62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55"/>
      <c r="N99" s="8"/>
      <c r="O99" s="8"/>
      <c r="P99" s="8"/>
      <c r="Q99" s="8"/>
      <c r="R99" s="8"/>
      <c r="S99" s="8"/>
      <c r="T99" s="8"/>
      <c r="U99" s="8"/>
      <c r="V99" s="344"/>
      <c r="W99" s="344"/>
      <c r="X99" s="55" t="s">
        <v>63</v>
      </c>
      <c r="Y99" s="8"/>
      <c r="Z99" s="8"/>
      <c r="AA99" s="8"/>
      <c r="AB99" s="8"/>
      <c r="AC99" s="8"/>
      <c r="AD99" s="8"/>
      <c r="AE99" s="8"/>
      <c r="AF99" s="8"/>
      <c r="AG99" s="344"/>
      <c r="AH99" s="344"/>
      <c r="AI99" s="55" t="s">
        <v>64</v>
      </c>
      <c r="AJ99" s="8"/>
      <c r="AK99" s="8"/>
      <c r="AL99" s="8"/>
      <c r="AM99" s="8"/>
      <c r="AN99" s="8"/>
      <c r="AO99" s="7"/>
      <c r="AP99" s="344"/>
      <c r="AQ99" s="344"/>
      <c r="AR99" s="344"/>
      <c r="AS99" s="55" t="s">
        <v>110</v>
      </c>
      <c r="AT99" s="55"/>
      <c r="AU99" s="8"/>
      <c r="AV99" s="8"/>
      <c r="AW99" s="8"/>
      <c r="AX99" s="8"/>
      <c r="AY99" s="8"/>
      <c r="AZ99" s="8"/>
      <c r="BA99" s="218"/>
    </row>
    <row r="100" spans="1:53" ht="5.25" customHeight="1" x14ac:dyDescent="0.2">
      <c r="A100" s="218"/>
      <c r="B100" s="8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7"/>
      <c r="AP100" s="7"/>
      <c r="AQ100" s="8"/>
      <c r="AR100" s="8"/>
      <c r="AS100" s="8"/>
      <c r="AT100" s="8"/>
      <c r="AU100" s="8"/>
      <c r="AV100" s="8"/>
      <c r="AW100" s="8"/>
      <c r="AX100" s="8"/>
      <c r="AY100" s="8"/>
      <c r="AZ100" s="7"/>
      <c r="BA100" s="218"/>
    </row>
    <row r="101" spans="1:53" ht="15" x14ac:dyDescent="0.25">
      <c r="A101" s="218"/>
      <c r="B101" s="8"/>
      <c r="C101" s="7"/>
      <c r="D101" s="7"/>
      <c r="E101" s="7"/>
      <c r="F101" s="7"/>
      <c r="G101" s="7"/>
      <c r="H101" s="443" t="str">
        <f>IF(OR(AZ104=0,AZ104=100),"",AZ104 &amp; " %")</f>
        <v/>
      </c>
      <c r="I101" s="444"/>
      <c r="J101" s="444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344"/>
      <c r="W101" s="344"/>
      <c r="X101" s="55" t="s">
        <v>65</v>
      </c>
      <c r="Y101" s="8"/>
      <c r="Z101" s="8"/>
      <c r="AA101" s="8"/>
      <c r="AB101" s="8"/>
      <c r="AC101" s="8"/>
      <c r="AD101" s="8"/>
      <c r="AE101" s="8"/>
      <c r="AF101" s="8"/>
      <c r="AG101" s="344"/>
      <c r="AH101" s="344"/>
      <c r="AI101" s="55" t="s">
        <v>66</v>
      </c>
      <c r="AJ101" s="8"/>
      <c r="AK101" s="8"/>
      <c r="AL101" s="8"/>
      <c r="AM101" s="8"/>
      <c r="AN101" s="8"/>
      <c r="AO101" s="7"/>
      <c r="AP101" s="344"/>
      <c r="AQ101" s="344"/>
      <c r="AR101" s="344"/>
      <c r="AS101" s="55" t="s">
        <v>67</v>
      </c>
      <c r="AT101" s="55"/>
      <c r="AU101" s="8"/>
      <c r="AV101" s="8"/>
      <c r="AW101" s="8"/>
      <c r="AX101" s="8"/>
      <c r="AY101" s="8"/>
      <c r="AZ101" s="7"/>
      <c r="BA101" s="218"/>
    </row>
    <row r="102" spans="1:53" ht="5.25" customHeight="1" x14ac:dyDescent="0.2">
      <c r="A102" s="218"/>
      <c r="B102" s="8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7"/>
      <c r="AP102" s="7"/>
      <c r="AQ102" s="8"/>
      <c r="AR102" s="8"/>
      <c r="AS102" s="8"/>
      <c r="AT102" s="8"/>
      <c r="AU102" s="8"/>
      <c r="AV102" s="8"/>
      <c r="AW102" s="8"/>
      <c r="AX102" s="8"/>
      <c r="AY102" s="8"/>
      <c r="AZ102" s="7"/>
      <c r="BA102" s="218"/>
    </row>
    <row r="103" spans="1:53" x14ac:dyDescent="0.2">
      <c r="A103" s="218"/>
      <c r="B103" s="8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344"/>
      <c r="W103" s="344"/>
      <c r="X103" s="55" t="s">
        <v>68</v>
      </c>
      <c r="Y103" s="8"/>
      <c r="Z103" s="8"/>
      <c r="AA103" s="8"/>
      <c r="AB103" s="8"/>
      <c r="AC103" s="8"/>
      <c r="AD103" s="8"/>
      <c r="AE103" s="8"/>
      <c r="AF103" s="8"/>
      <c r="AG103" s="344"/>
      <c r="AH103" s="344"/>
      <c r="AI103" s="55" t="s">
        <v>69</v>
      </c>
      <c r="AJ103" s="8"/>
      <c r="AK103" s="8"/>
      <c r="AL103" s="8"/>
      <c r="AM103" s="8"/>
      <c r="AN103" s="8"/>
      <c r="AO103" s="7"/>
      <c r="AP103" s="341"/>
      <c r="AQ103" s="341"/>
      <c r="AR103" s="341"/>
      <c r="AS103" s="55" t="s">
        <v>60</v>
      </c>
      <c r="AT103" s="381"/>
      <c r="AU103" s="382"/>
      <c r="AV103" s="382"/>
      <c r="AW103" s="382"/>
      <c r="AX103" s="382"/>
      <c r="AY103" s="382"/>
      <c r="AZ103" s="382"/>
      <c r="BA103" s="218"/>
    </row>
    <row r="104" spans="1:53" ht="5.25" customHeight="1" x14ac:dyDescent="0.2">
      <c r="A104" s="218"/>
      <c r="B104" s="48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173">
        <f>Backup!F133</f>
        <v>0</v>
      </c>
      <c r="BA104" s="218"/>
    </row>
    <row r="105" spans="1:53" ht="5.25" customHeight="1" x14ac:dyDescent="0.2">
      <c r="A105" s="218"/>
      <c r="B105" s="8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218"/>
    </row>
    <row r="106" spans="1:53" x14ac:dyDescent="0.2">
      <c r="A106" s="218"/>
      <c r="B106" s="8" t="s">
        <v>57</v>
      </c>
      <c r="C106" s="8"/>
      <c r="D106" s="8"/>
      <c r="E106" s="8"/>
      <c r="F106" s="8"/>
      <c r="G106" s="8"/>
      <c r="H106" s="8"/>
      <c r="I106" s="8"/>
      <c r="J106" s="8"/>
      <c r="K106" s="344"/>
      <c r="L106" s="344"/>
      <c r="M106" s="55" t="s">
        <v>76</v>
      </c>
      <c r="N106" s="8"/>
      <c r="O106" s="8"/>
      <c r="P106" s="8"/>
      <c r="Q106" s="8"/>
      <c r="R106" s="8"/>
      <c r="S106" s="8"/>
      <c r="T106" s="8"/>
      <c r="U106" s="8"/>
      <c r="V106" s="344"/>
      <c r="W106" s="344"/>
      <c r="X106" s="55" t="s">
        <v>77</v>
      </c>
      <c r="Y106" s="8"/>
      <c r="Z106" s="8"/>
      <c r="AA106" s="8"/>
      <c r="AB106" s="8"/>
      <c r="AC106" s="8"/>
      <c r="AD106" s="8"/>
      <c r="AE106" s="8"/>
      <c r="AF106" s="8"/>
      <c r="AG106" s="7"/>
      <c r="AH106" s="7"/>
      <c r="AI106" s="113"/>
      <c r="AJ106" s="55" t="s">
        <v>78</v>
      </c>
      <c r="AK106" s="7"/>
      <c r="AL106" s="7"/>
      <c r="AM106" s="8"/>
      <c r="AN106" s="8"/>
      <c r="AO106" s="7"/>
      <c r="AP106" s="223"/>
      <c r="AQ106" s="223"/>
      <c r="AR106" s="223"/>
      <c r="AS106" s="55" t="s">
        <v>79</v>
      </c>
      <c r="AT106" s="8"/>
      <c r="AU106" s="8"/>
      <c r="AV106" s="8"/>
      <c r="AW106" s="8"/>
      <c r="AX106" s="8"/>
      <c r="AY106" s="8"/>
      <c r="AZ106" s="8"/>
      <c r="BA106" s="218"/>
    </row>
    <row r="107" spans="1:53" ht="5.25" customHeight="1" x14ac:dyDescent="0.2">
      <c r="A107" s="218"/>
      <c r="B107" s="8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56"/>
      <c r="AG107" s="56"/>
      <c r="AH107" s="7"/>
      <c r="AI107" s="7"/>
      <c r="AJ107" s="7"/>
      <c r="AK107" s="7"/>
      <c r="AL107" s="7"/>
      <c r="AM107" s="7"/>
      <c r="AN107" s="7"/>
      <c r="AO107" s="7"/>
      <c r="AP107" s="7"/>
      <c r="AQ107" s="56"/>
      <c r="AR107" s="56"/>
      <c r="AS107" s="7"/>
      <c r="AT107" s="7"/>
      <c r="AU107" s="7"/>
      <c r="AV107" s="7"/>
      <c r="AW107" s="7"/>
      <c r="AX107" s="7"/>
      <c r="AY107" s="7"/>
      <c r="AZ107" s="7"/>
      <c r="BA107" s="218"/>
    </row>
    <row r="108" spans="1:53" ht="15" x14ac:dyDescent="0.25">
      <c r="A108" s="218"/>
      <c r="B108" s="8"/>
      <c r="C108" s="8"/>
      <c r="D108" s="8"/>
      <c r="E108" s="8"/>
      <c r="F108" s="8"/>
      <c r="G108" s="8"/>
      <c r="H108" s="443" t="str">
        <f>IF(OR(AZ109=0,AZ109=100),"",AZ109 &amp; " %")</f>
        <v/>
      </c>
      <c r="I108" s="444"/>
      <c r="J108" s="444"/>
      <c r="K108" s="344"/>
      <c r="L108" s="344"/>
      <c r="M108" s="55" t="s">
        <v>82</v>
      </c>
      <c r="N108" s="8"/>
      <c r="O108" s="8"/>
      <c r="P108" s="8"/>
      <c r="Q108" s="8"/>
      <c r="R108" s="8"/>
      <c r="S108" s="8"/>
      <c r="T108" s="8"/>
      <c r="U108" s="8"/>
      <c r="V108" s="344"/>
      <c r="W108" s="344"/>
      <c r="X108" s="55" t="s">
        <v>81</v>
      </c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113"/>
      <c r="AJ108" s="55" t="s">
        <v>80</v>
      </c>
      <c r="AK108" s="8"/>
      <c r="AL108" s="8"/>
      <c r="AM108" s="8"/>
      <c r="AN108" s="8"/>
      <c r="AO108" s="7"/>
      <c r="AP108" s="341"/>
      <c r="AQ108" s="341"/>
      <c r="AR108" s="341"/>
      <c r="AS108" s="55" t="s">
        <v>60</v>
      </c>
      <c r="AT108" s="381"/>
      <c r="AU108" s="382"/>
      <c r="AV108" s="382"/>
      <c r="AW108" s="382"/>
      <c r="AX108" s="382"/>
      <c r="AY108" s="382"/>
      <c r="AZ108" s="382"/>
      <c r="BA108" s="218"/>
    </row>
    <row r="109" spans="1:53" ht="8.25" customHeight="1" x14ac:dyDescent="0.2">
      <c r="A109" s="218"/>
      <c r="B109" s="8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174">
        <f>Backup!F142</f>
        <v>0</v>
      </c>
      <c r="BA109" s="218"/>
    </row>
    <row r="110" spans="1:53" ht="15.75" x14ac:dyDescent="0.25">
      <c r="A110" s="109"/>
      <c r="B110" s="72" t="s">
        <v>487</v>
      </c>
      <c r="C110" s="6"/>
      <c r="D110" s="6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109"/>
    </row>
    <row r="111" spans="1:53" ht="6.75" customHeight="1" x14ac:dyDescent="0.2">
      <c r="A111" s="218"/>
      <c r="AZ111" s="123"/>
      <c r="BA111" s="218"/>
    </row>
    <row r="112" spans="1:53" ht="14.25" customHeight="1" x14ac:dyDescent="0.2">
      <c r="A112" s="218"/>
      <c r="B112" s="49" t="s">
        <v>84</v>
      </c>
      <c r="C112" s="8"/>
      <c r="D112" s="8"/>
      <c r="E112" s="8"/>
      <c r="F112" s="8"/>
      <c r="G112" s="8"/>
      <c r="H112" s="8"/>
      <c r="I112" s="8"/>
      <c r="J112" s="8"/>
      <c r="K112" s="344"/>
      <c r="L112" s="344"/>
      <c r="M112" s="55" t="s">
        <v>85</v>
      </c>
      <c r="N112" s="8"/>
      <c r="O112" s="8"/>
      <c r="P112" s="8"/>
      <c r="Q112" s="8"/>
      <c r="R112" s="8"/>
      <c r="S112" s="8"/>
      <c r="T112" s="8"/>
      <c r="U112" s="344"/>
      <c r="V112" s="344"/>
      <c r="W112" s="55" t="s">
        <v>114</v>
      </c>
      <c r="Y112" s="8"/>
      <c r="Z112" s="8"/>
      <c r="AA112" s="8"/>
      <c r="AB112" s="8"/>
      <c r="AC112" s="8"/>
      <c r="AD112" s="8"/>
      <c r="AE112" s="8"/>
      <c r="AF112" s="344"/>
      <c r="AG112" s="344"/>
      <c r="AH112" s="55" t="s">
        <v>86</v>
      </c>
      <c r="AK112" s="7"/>
      <c r="AL112" s="7"/>
      <c r="AM112" s="8"/>
      <c r="AN112" s="8"/>
      <c r="AO112" s="7"/>
      <c r="AP112" s="224"/>
      <c r="AQ112" s="224"/>
      <c r="AR112" s="224"/>
      <c r="AS112" s="55" t="s">
        <v>91</v>
      </c>
      <c r="AT112" s="8"/>
      <c r="AU112" s="8"/>
      <c r="AV112" s="8"/>
      <c r="AW112" s="8"/>
      <c r="AX112" s="8"/>
      <c r="AY112" s="8"/>
      <c r="AZ112" s="121"/>
      <c r="BA112" s="218"/>
    </row>
    <row r="113" spans="1:53" ht="5.25" customHeight="1" x14ac:dyDescent="0.2">
      <c r="A113" s="218"/>
      <c r="B113" s="8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56"/>
      <c r="AG113" s="56"/>
      <c r="AH113" s="7"/>
      <c r="AI113" s="7"/>
      <c r="AJ113" s="7"/>
      <c r="AK113" s="7"/>
      <c r="AL113" s="7"/>
      <c r="AM113" s="7"/>
      <c r="AN113" s="7"/>
      <c r="AO113" s="7"/>
      <c r="AP113" s="7"/>
      <c r="AQ113" s="56"/>
      <c r="AR113" s="56"/>
      <c r="AS113" s="7"/>
      <c r="AT113" s="7"/>
      <c r="AU113" s="7"/>
      <c r="AV113" s="7"/>
      <c r="AW113" s="7"/>
      <c r="AX113" s="7"/>
      <c r="AY113" s="7"/>
      <c r="AZ113" s="119"/>
      <c r="BA113" s="218"/>
    </row>
    <row r="114" spans="1:53" ht="15" x14ac:dyDescent="0.25">
      <c r="A114" s="218"/>
      <c r="B114" s="8"/>
      <c r="C114" s="8"/>
      <c r="D114" s="8"/>
      <c r="E114" s="8"/>
      <c r="F114" s="8"/>
      <c r="G114" s="8"/>
      <c r="H114" s="443" t="str">
        <f>IF(OR(AZ115=0,AZ115=100),"",AZ115 &amp; " %")</f>
        <v/>
      </c>
      <c r="I114" s="444"/>
      <c r="J114" s="444"/>
      <c r="K114" s="344"/>
      <c r="L114" s="344"/>
      <c r="M114" s="55" t="s">
        <v>87</v>
      </c>
      <c r="N114" s="8"/>
      <c r="O114" s="8"/>
      <c r="P114" s="8"/>
      <c r="Q114" s="8"/>
      <c r="R114" s="8"/>
      <c r="S114" s="8"/>
      <c r="T114" s="8"/>
      <c r="U114" s="344"/>
      <c r="V114" s="344"/>
      <c r="W114" s="55" t="s">
        <v>88</v>
      </c>
      <c r="Y114" s="8"/>
      <c r="Z114" s="8"/>
      <c r="AA114" s="8"/>
      <c r="AB114" s="8"/>
      <c r="AC114" s="8"/>
      <c r="AD114" s="8"/>
      <c r="AE114" s="8"/>
      <c r="AF114" s="344"/>
      <c r="AG114" s="344"/>
      <c r="AH114" s="55" t="s">
        <v>89</v>
      </c>
      <c r="AK114" s="8"/>
      <c r="AL114" s="8"/>
      <c r="AM114" s="8"/>
      <c r="AN114" s="8"/>
      <c r="AO114" s="7"/>
      <c r="AP114" s="224"/>
      <c r="AQ114" s="224"/>
      <c r="AR114" s="224"/>
      <c r="AS114" s="55" t="s">
        <v>90</v>
      </c>
      <c r="AT114" s="55"/>
      <c r="AU114" s="8"/>
      <c r="AV114" s="8"/>
      <c r="AW114" s="8"/>
      <c r="AX114" s="8"/>
      <c r="AY114" s="8"/>
      <c r="AZ114" s="121"/>
      <c r="BA114" s="218"/>
    </row>
    <row r="115" spans="1:53" ht="5.25" customHeight="1" x14ac:dyDescent="0.2">
      <c r="A115" s="218"/>
      <c r="B115" s="48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5"/>
      <c r="AG115" s="35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173">
        <f>Backup!F151</f>
        <v>0</v>
      </c>
      <c r="BA115" s="218"/>
    </row>
    <row r="116" spans="1:53" ht="5.25" customHeight="1" x14ac:dyDescent="0.2">
      <c r="A116" s="218"/>
      <c r="B116" s="8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56"/>
      <c r="AG116" s="56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119"/>
      <c r="BA116" s="218"/>
    </row>
    <row r="117" spans="1:53" x14ac:dyDescent="0.2">
      <c r="A117" s="218"/>
      <c r="B117" s="50" t="s">
        <v>92</v>
      </c>
      <c r="C117" s="8"/>
      <c r="D117" s="8"/>
      <c r="E117" s="8"/>
      <c r="F117" s="8"/>
      <c r="G117" s="8"/>
      <c r="H117" s="8"/>
      <c r="I117" s="8"/>
      <c r="J117" s="8"/>
      <c r="K117" s="344"/>
      <c r="L117" s="344"/>
      <c r="M117" s="62" t="s">
        <v>76</v>
      </c>
      <c r="N117" s="8"/>
      <c r="O117" s="8"/>
      <c r="P117" s="8"/>
      <c r="Q117" s="8"/>
      <c r="R117" s="8"/>
      <c r="S117" s="8"/>
      <c r="T117" s="8"/>
      <c r="U117" s="8"/>
      <c r="V117" s="8"/>
      <c r="W117" s="55"/>
      <c r="Y117" s="8"/>
      <c r="Z117" s="8"/>
      <c r="AA117" s="8"/>
      <c r="AB117" s="113"/>
      <c r="AC117" s="8"/>
      <c r="AD117" s="62" t="s">
        <v>95</v>
      </c>
      <c r="AF117" s="8"/>
      <c r="AG117" s="8"/>
      <c r="AH117" s="55"/>
      <c r="AI117" s="56"/>
      <c r="AK117" s="7"/>
      <c r="AL117" s="7"/>
      <c r="AM117" s="8"/>
      <c r="AN117" s="8"/>
      <c r="AO117" s="7"/>
      <c r="AP117" s="223"/>
      <c r="AQ117" s="223"/>
      <c r="AR117" s="223"/>
      <c r="AS117" s="62" t="s">
        <v>79</v>
      </c>
      <c r="AT117" s="8"/>
      <c r="AU117" s="8"/>
      <c r="AV117" s="8"/>
      <c r="AW117" s="8"/>
      <c r="AX117" s="8"/>
      <c r="AY117" s="8"/>
      <c r="AZ117" s="121"/>
      <c r="BA117" s="218"/>
    </row>
    <row r="118" spans="1:53" ht="5.25" customHeight="1" x14ac:dyDescent="0.2">
      <c r="A118" s="218"/>
      <c r="B118" s="8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63"/>
      <c r="N118" s="7"/>
      <c r="O118" s="7"/>
      <c r="P118" s="7"/>
      <c r="Q118" s="7"/>
      <c r="R118" s="7"/>
      <c r="S118" s="7"/>
      <c r="T118" s="7"/>
      <c r="U118" s="56"/>
      <c r="V118" s="56"/>
      <c r="W118" s="56"/>
      <c r="X118" s="7"/>
      <c r="Y118" s="7"/>
      <c r="Z118" s="7"/>
      <c r="AA118" s="7"/>
      <c r="AB118" s="7"/>
      <c r="AC118" s="7"/>
      <c r="AD118" s="7"/>
      <c r="AF118" s="56"/>
      <c r="AG118" s="56"/>
      <c r="AH118" s="56"/>
      <c r="AI118" s="56"/>
      <c r="AJ118" s="7"/>
      <c r="AK118" s="7"/>
      <c r="AL118" s="7"/>
      <c r="AM118" s="7"/>
      <c r="AN118" s="7"/>
      <c r="AO118" s="7"/>
      <c r="AP118" s="7"/>
      <c r="AQ118" s="56"/>
      <c r="AR118" s="56"/>
      <c r="AS118" s="63"/>
      <c r="AT118" s="7"/>
      <c r="AU118" s="7"/>
      <c r="AV118" s="7"/>
      <c r="AW118" s="7"/>
      <c r="AX118" s="7"/>
      <c r="AY118" s="7"/>
      <c r="AZ118" s="119"/>
      <c r="BA118" s="218"/>
    </row>
    <row r="119" spans="1:53" ht="15" x14ac:dyDescent="0.25">
      <c r="A119" s="218"/>
      <c r="B119" s="8"/>
      <c r="C119" s="8"/>
      <c r="D119" s="8"/>
      <c r="E119" s="8"/>
      <c r="F119" s="8"/>
      <c r="G119" s="8"/>
      <c r="H119" s="443" t="str">
        <f>IF(OR(AZ120=0,AZ120=100),"",AZ120 &amp; " %")</f>
        <v/>
      </c>
      <c r="I119" s="444"/>
      <c r="J119" s="444"/>
      <c r="K119" s="344"/>
      <c r="L119" s="344"/>
      <c r="M119" s="62" t="s">
        <v>94</v>
      </c>
      <c r="N119" s="8"/>
      <c r="O119" s="8"/>
      <c r="P119" s="8"/>
      <c r="Q119" s="8"/>
      <c r="R119" s="8"/>
      <c r="S119" s="8"/>
      <c r="T119" s="8"/>
      <c r="U119" s="8"/>
      <c r="V119" s="8"/>
      <c r="W119" s="55"/>
      <c r="Y119" s="8"/>
      <c r="Z119" s="8"/>
      <c r="AA119" s="8"/>
      <c r="AB119" s="113"/>
      <c r="AC119" s="8"/>
      <c r="AD119" s="62" t="s">
        <v>96</v>
      </c>
      <c r="AF119" s="8"/>
      <c r="AG119" s="8"/>
      <c r="AH119" s="55"/>
      <c r="AI119" s="56"/>
      <c r="AK119" s="8"/>
      <c r="AL119" s="8"/>
      <c r="AM119" s="8"/>
      <c r="AN119" s="8"/>
      <c r="AO119" s="7"/>
      <c r="AP119" s="223"/>
      <c r="AQ119" s="223"/>
      <c r="AR119" s="223"/>
      <c r="AS119" s="62" t="s">
        <v>93</v>
      </c>
      <c r="AT119" s="55"/>
      <c r="AU119" s="8"/>
      <c r="AV119" s="8"/>
      <c r="AW119" s="8"/>
      <c r="AX119" s="8"/>
      <c r="AY119" s="8"/>
      <c r="AZ119" s="168">
        <f>Backup!D152</f>
        <v>1</v>
      </c>
      <c r="BA119" s="218"/>
    </row>
    <row r="120" spans="1:53" ht="5.25" customHeight="1" x14ac:dyDescent="0.2">
      <c r="A120" s="218"/>
      <c r="B120" s="48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5"/>
      <c r="AG120" s="35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173">
        <f>Backup!F157</f>
        <v>0</v>
      </c>
      <c r="BA120" s="218"/>
    </row>
    <row r="121" spans="1:53" ht="5.25" customHeight="1" x14ac:dyDescent="0.2">
      <c r="A121" s="110"/>
      <c r="B121" s="8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110"/>
    </row>
    <row r="122" spans="1:53" ht="15" customHeight="1" x14ac:dyDescent="0.2">
      <c r="A122" s="110"/>
      <c r="B122" s="8" t="s">
        <v>522</v>
      </c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110"/>
    </row>
    <row r="123" spans="1:53" ht="9" customHeight="1" x14ac:dyDescent="0.2">
      <c r="A123" s="110"/>
      <c r="BA123" s="110"/>
    </row>
    <row r="124" spans="1:53" ht="15.75" x14ac:dyDescent="0.25">
      <c r="A124" s="109"/>
      <c r="B124" s="72" t="s">
        <v>102</v>
      </c>
      <c r="C124" s="6"/>
      <c r="D124" s="6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109"/>
    </row>
    <row r="125" spans="1:53" ht="6.75" customHeight="1" x14ac:dyDescent="0.2"/>
    <row r="126" spans="1:53" x14ac:dyDescent="0.2">
      <c r="B126" s="2" t="s">
        <v>97</v>
      </c>
      <c r="Z126" s="64" t="s">
        <v>101</v>
      </c>
      <c r="AA126" s="64"/>
      <c r="AB126" s="64"/>
      <c r="AC126" s="64"/>
      <c r="AD126" s="64"/>
      <c r="AE126" s="64"/>
      <c r="AF126" s="65" t="s">
        <v>100</v>
      </c>
      <c r="AG126" s="64"/>
      <c r="AH126" s="64"/>
      <c r="AI126" s="2"/>
      <c r="AJ126" s="64"/>
      <c r="AK126" s="64"/>
      <c r="AL126" s="64"/>
      <c r="AM126" s="64"/>
      <c r="AN126" s="64"/>
      <c r="AO126" s="64"/>
      <c r="AP126" s="64"/>
      <c r="AQ126" s="66" t="s">
        <v>99</v>
      </c>
      <c r="AR126" s="64"/>
      <c r="AS126" s="64"/>
      <c r="AT126" s="2"/>
      <c r="AU126" s="2"/>
      <c r="AV126" s="2"/>
      <c r="AW126" s="2"/>
      <c r="AX126" s="2"/>
      <c r="AY126" s="66" t="s">
        <v>98</v>
      </c>
    </row>
    <row r="127" spans="1:53" ht="3.75" customHeight="1" x14ac:dyDescent="0.2"/>
    <row r="128" spans="1:53" x14ac:dyDescent="0.2">
      <c r="C128" s="383"/>
      <c r="D128" s="384"/>
      <c r="E128" s="67" t="s">
        <v>103</v>
      </c>
      <c r="N128" s="7"/>
      <c r="O128" s="383"/>
      <c r="P128" s="384"/>
      <c r="Q128" s="67" t="s">
        <v>105</v>
      </c>
      <c r="Z128" s="56"/>
      <c r="AA128" s="56"/>
      <c r="AB128" s="215"/>
      <c r="AC128" s="67" t="s">
        <v>107</v>
      </c>
      <c r="AN128" s="216"/>
      <c r="AO128" s="67" t="s">
        <v>109</v>
      </c>
      <c r="AP128" s="67"/>
      <c r="AR128" s="56"/>
      <c r="AS128" s="56"/>
      <c r="AT128" s="11"/>
    </row>
    <row r="129" spans="1:53" ht="4.5" customHeight="1" x14ac:dyDescent="0.3">
      <c r="E129" s="68"/>
      <c r="N129" s="7"/>
      <c r="Q129" s="68"/>
      <c r="Z129" s="56"/>
      <c r="AA129" s="56"/>
      <c r="AB129" s="68"/>
    </row>
    <row r="130" spans="1:53" x14ac:dyDescent="0.2">
      <c r="C130" s="383"/>
      <c r="D130" s="384"/>
      <c r="E130" s="67" t="s">
        <v>104</v>
      </c>
      <c r="N130" s="7"/>
      <c r="O130" s="383"/>
      <c r="P130" s="384"/>
      <c r="Q130" s="67" t="s">
        <v>106</v>
      </c>
      <c r="Z130" s="56"/>
      <c r="AA130" s="56"/>
      <c r="AB130" s="216"/>
      <c r="AC130" s="67" t="s">
        <v>108</v>
      </c>
      <c r="AI130" s="92"/>
      <c r="AN130" s="146"/>
      <c r="AP130" s="380"/>
      <c r="AQ130" s="380"/>
      <c r="AR130" s="380"/>
      <c r="AS130" s="380"/>
      <c r="AT130" s="380"/>
      <c r="AU130" s="380"/>
      <c r="AV130" s="380"/>
      <c r="AW130" s="380"/>
      <c r="AX130" s="380"/>
      <c r="AY130" s="380"/>
      <c r="AZ130" s="380"/>
    </row>
    <row r="131" spans="1:53" ht="9" customHeight="1" x14ac:dyDescent="0.2">
      <c r="AI131" s="92"/>
    </row>
    <row r="132" spans="1:53" ht="15.75" x14ac:dyDescent="0.25">
      <c r="A132" s="109"/>
      <c r="B132" s="72" t="s">
        <v>115</v>
      </c>
      <c r="C132" s="6"/>
      <c r="D132" s="6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109"/>
    </row>
    <row r="133" spans="1:53" ht="6.75" customHeight="1" x14ac:dyDescent="0.2">
      <c r="A133" s="218"/>
      <c r="BA133" s="218"/>
    </row>
    <row r="134" spans="1:53" ht="15.75" customHeight="1" x14ac:dyDescent="0.2">
      <c r="A134" s="218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BA134" s="218"/>
    </row>
    <row r="135" spans="1:53" ht="15.75" customHeight="1" x14ac:dyDescent="0.2">
      <c r="A135" s="218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BA135" s="218"/>
    </row>
    <row r="136" spans="1:53" ht="14.25" customHeight="1" x14ac:dyDescent="0.2">
      <c r="A136" s="218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56"/>
      <c r="AT136" s="342"/>
      <c r="AU136" s="342"/>
      <c r="AV136" s="342"/>
      <c r="AW136" s="342"/>
      <c r="AX136" s="342"/>
      <c r="AY136" s="342"/>
      <c r="AZ136" s="342"/>
      <c r="BA136" s="218"/>
    </row>
    <row r="137" spans="1:53" ht="9" customHeight="1" x14ac:dyDescent="0.2">
      <c r="A137" s="218"/>
      <c r="AS137" s="92"/>
      <c r="AT137" s="92"/>
      <c r="AU137" s="92"/>
      <c r="AV137" s="92"/>
      <c r="AW137" s="92"/>
      <c r="AX137" s="92"/>
      <c r="AY137" s="92"/>
      <c r="AZ137" s="175">
        <f>Backup!D171</f>
        <v>1</v>
      </c>
      <c r="BA137" s="218"/>
    </row>
    <row r="138" spans="1:53" ht="15.75" x14ac:dyDescent="0.25">
      <c r="A138" s="109"/>
      <c r="B138" s="72" t="s">
        <v>116</v>
      </c>
      <c r="C138" s="6"/>
      <c r="D138" s="6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107"/>
      <c r="AT138" s="107"/>
      <c r="AU138" s="107"/>
      <c r="AV138" s="107"/>
      <c r="AW138" s="107"/>
      <c r="AX138" s="107"/>
      <c r="AY138" s="107"/>
      <c r="AZ138" s="107"/>
      <c r="BA138" s="109"/>
    </row>
    <row r="139" spans="1:53" ht="6.75" customHeight="1" x14ac:dyDescent="0.2"/>
    <row r="140" spans="1:53" ht="15.75" customHeight="1" x14ac:dyDescent="0.2"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53" ht="5.25" customHeight="1" x14ac:dyDescent="0.2"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53" ht="26.25" customHeight="1" x14ac:dyDescent="0.2">
      <c r="C142" s="213" t="s">
        <v>122</v>
      </c>
      <c r="D142" s="7"/>
      <c r="E142" s="7"/>
      <c r="F142" s="7"/>
      <c r="G142" s="7"/>
      <c r="H142" s="7"/>
      <c r="I142" s="7"/>
      <c r="J142" s="7"/>
      <c r="K142" s="7"/>
      <c r="L142" s="234"/>
      <c r="M142" s="234"/>
      <c r="N142" s="234"/>
      <c r="O142" s="234"/>
      <c r="P142" s="234"/>
      <c r="Q142" s="234"/>
      <c r="R142" s="234"/>
      <c r="S142" s="234"/>
      <c r="T142" s="234"/>
      <c r="U142" s="234"/>
      <c r="V142" s="234"/>
      <c r="W142" s="234"/>
      <c r="X142" s="234"/>
      <c r="Y142" s="234"/>
      <c r="Z142" s="234"/>
      <c r="AA142" s="234"/>
      <c r="AB142" s="234"/>
      <c r="AC142" s="234"/>
      <c r="AD142" s="234"/>
      <c r="AE142" s="234"/>
      <c r="AF142" s="234"/>
      <c r="AG142" s="234"/>
      <c r="AH142" s="234"/>
      <c r="AI142" s="234"/>
      <c r="AJ142" s="234"/>
      <c r="AK142" s="234"/>
      <c r="AL142" s="234"/>
      <c r="AM142" s="234"/>
      <c r="AN142" s="234"/>
      <c r="AO142" s="234"/>
      <c r="AP142" s="234"/>
      <c r="AQ142" s="234"/>
      <c r="AR142" s="234"/>
      <c r="AS142" s="234"/>
      <c r="AT142" s="234"/>
      <c r="AU142" s="234"/>
      <c r="AV142" s="234"/>
      <c r="AW142" s="234"/>
      <c r="AX142" s="234"/>
      <c r="AY142" s="234"/>
      <c r="AZ142" s="234"/>
    </row>
    <row r="143" spans="1:53" ht="11.25" customHeight="1" x14ac:dyDescent="0.2">
      <c r="L143" s="212" t="s">
        <v>808</v>
      </c>
    </row>
    <row r="144" spans="1:53" ht="14.25" customHeight="1" x14ac:dyDescent="0.2">
      <c r="B144" s="2" t="s">
        <v>118</v>
      </c>
    </row>
    <row r="145" spans="1:53" x14ac:dyDescent="0.2">
      <c r="C145" s="88" t="s">
        <v>119</v>
      </c>
      <c r="D145" s="86"/>
      <c r="E145" s="86"/>
      <c r="F145" s="86"/>
      <c r="G145" s="86"/>
      <c r="H145" s="86"/>
      <c r="I145" s="86"/>
      <c r="J145" s="86"/>
      <c r="K145" s="86"/>
      <c r="L145" s="88" t="s">
        <v>120</v>
      </c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7"/>
      <c r="Y145" s="88" t="s">
        <v>121</v>
      </c>
      <c r="Z145" s="86"/>
      <c r="AA145" s="86"/>
      <c r="AB145" s="89" t="s">
        <v>119</v>
      </c>
      <c r="AC145" s="91"/>
      <c r="AD145" s="86"/>
      <c r="AE145" s="86"/>
      <c r="AF145" s="86"/>
      <c r="AG145" s="86"/>
      <c r="AH145" s="86"/>
      <c r="AI145" s="86"/>
      <c r="AJ145" s="87"/>
      <c r="AK145" s="88" t="s">
        <v>120</v>
      </c>
      <c r="AL145" s="91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8" t="s">
        <v>121</v>
      </c>
      <c r="AY145" s="86"/>
      <c r="AZ145" s="87"/>
    </row>
    <row r="146" spans="1:53" x14ac:dyDescent="0.2">
      <c r="C146" s="360"/>
      <c r="D146" s="361"/>
      <c r="E146" s="361"/>
      <c r="F146" s="361"/>
      <c r="G146" s="361"/>
      <c r="H146" s="361"/>
      <c r="I146" s="361"/>
      <c r="J146" s="361"/>
      <c r="K146" s="362"/>
      <c r="L146" s="368"/>
      <c r="M146" s="369"/>
      <c r="N146" s="369"/>
      <c r="O146" s="369"/>
      <c r="P146" s="369"/>
      <c r="Q146" s="369"/>
      <c r="R146" s="369"/>
      <c r="S146" s="369"/>
      <c r="T146" s="369"/>
      <c r="U146" s="369"/>
      <c r="V146" s="369"/>
      <c r="W146" s="369"/>
      <c r="X146" s="370"/>
      <c r="Y146" s="374"/>
      <c r="Z146" s="375"/>
      <c r="AA146" s="375"/>
      <c r="AB146" s="366"/>
      <c r="AC146" s="361"/>
      <c r="AD146" s="361"/>
      <c r="AE146" s="361"/>
      <c r="AF146" s="361"/>
      <c r="AG146" s="361"/>
      <c r="AH146" s="361"/>
      <c r="AI146" s="361"/>
      <c r="AJ146" s="362"/>
      <c r="AK146" s="368"/>
      <c r="AL146" s="369"/>
      <c r="AM146" s="369"/>
      <c r="AN146" s="369"/>
      <c r="AO146" s="369"/>
      <c r="AP146" s="369"/>
      <c r="AQ146" s="369"/>
      <c r="AR146" s="369"/>
      <c r="AS146" s="369"/>
      <c r="AT146" s="369"/>
      <c r="AU146" s="369"/>
      <c r="AV146" s="369"/>
      <c r="AW146" s="370"/>
      <c r="AX146" s="374"/>
      <c r="AY146" s="375"/>
      <c r="AZ146" s="378"/>
    </row>
    <row r="147" spans="1:53" x14ac:dyDescent="0.2">
      <c r="C147" s="363"/>
      <c r="D147" s="364"/>
      <c r="E147" s="364"/>
      <c r="F147" s="364"/>
      <c r="G147" s="364"/>
      <c r="H147" s="364"/>
      <c r="I147" s="364"/>
      <c r="J147" s="364"/>
      <c r="K147" s="365"/>
      <c r="L147" s="371"/>
      <c r="M147" s="372"/>
      <c r="N147" s="372"/>
      <c r="O147" s="372"/>
      <c r="P147" s="372"/>
      <c r="Q147" s="372"/>
      <c r="R147" s="372"/>
      <c r="S147" s="372"/>
      <c r="T147" s="372"/>
      <c r="U147" s="372"/>
      <c r="V147" s="372"/>
      <c r="W147" s="372"/>
      <c r="X147" s="373"/>
      <c r="Y147" s="376"/>
      <c r="Z147" s="377"/>
      <c r="AA147" s="377"/>
      <c r="AB147" s="367"/>
      <c r="AC147" s="364"/>
      <c r="AD147" s="364"/>
      <c r="AE147" s="364"/>
      <c r="AF147" s="364"/>
      <c r="AG147" s="364"/>
      <c r="AH147" s="364"/>
      <c r="AI147" s="364"/>
      <c r="AJ147" s="365"/>
      <c r="AK147" s="371"/>
      <c r="AL147" s="372"/>
      <c r="AM147" s="372"/>
      <c r="AN147" s="372"/>
      <c r="AO147" s="372"/>
      <c r="AP147" s="372"/>
      <c r="AQ147" s="372"/>
      <c r="AR147" s="372"/>
      <c r="AS147" s="372"/>
      <c r="AT147" s="372"/>
      <c r="AU147" s="372"/>
      <c r="AV147" s="372"/>
      <c r="AW147" s="373"/>
      <c r="AX147" s="376"/>
      <c r="AY147" s="377"/>
      <c r="AZ147" s="379"/>
    </row>
    <row r="148" spans="1:53" ht="9" customHeight="1" x14ac:dyDescent="0.2"/>
    <row r="149" spans="1:53" ht="15.75" x14ac:dyDescent="0.25">
      <c r="A149" s="109"/>
      <c r="B149" s="72" t="s">
        <v>123</v>
      </c>
      <c r="C149" s="6"/>
      <c r="D149" s="6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109"/>
    </row>
    <row r="150" spans="1:53" ht="6" customHeight="1" x14ac:dyDescent="0.2"/>
    <row r="151" spans="1:53" ht="9.75" customHeight="1" x14ac:dyDescent="0.2">
      <c r="C151" s="319"/>
      <c r="D151" s="320"/>
      <c r="E151" s="320"/>
      <c r="F151" s="320"/>
      <c r="G151" s="320"/>
      <c r="H151" s="320"/>
      <c r="I151" s="320"/>
      <c r="J151" s="320"/>
      <c r="K151" s="320"/>
      <c r="L151" s="320"/>
      <c r="M151" s="320"/>
      <c r="N151" s="320"/>
      <c r="O151" s="320"/>
      <c r="P151" s="320"/>
      <c r="Q151" s="320"/>
      <c r="R151" s="320"/>
      <c r="S151" s="320"/>
      <c r="T151" s="320"/>
      <c r="U151" s="320"/>
      <c r="V151" s="320"/>
      <c r="W151" s="320"/>
      <c r="X151" s="320"/>
      <c r="Y151" s="320"/>
      <c r="Z151" s="320"/>
      <c r="AA151" s="320"/>
      <c r="AB151" s="320"/>
      <c r="AC151" s="320"/>
      <c r="AD151" s="320"/>
      <c r="AE151" s="320"/>
      <c r="AF151" s="320"/>
      <c r="AG151" s="320"/>
      <c r="AH151" s="320"/>
      <c r="AI151" s="320"/>
      <c r="AJ151" s="320"/>
      <c r="AK151" s="320"/>
      <c r="AL151" s="320"/>
      <c r="AM151" s="320"/>
      <c r="AN151" s="320"/>
      <c r="AO151" s="320"/>
      <c r="AP151" s="320"/>
      <c r="AQ151" s="320"/>
      <c r="AR151" s="320"/>
      <c r="AS151" s="320"/>
      <c r="AT151" s="320"/>
      <c r="AU151" s="320"/>
      <c r="AV151" s="320"/>
      <c r="AW151" s="320"/>
      <c r="AX151" s="320"/>
      <c r="AY151" s="320"/>
      <c r="AZ151" s="321"/>
    </row>
    <row r="152" spans="1:53" ht="9.75" customHeight="1" x14ac:dyDescent="0.2">
      <c r="C152" s="322"/>
      <c r="D152" s="323"/>
      <c r="E152" s="323"/>
      <c r="F152" s="323"/>
      <c r="G152" s="323"/>
      <c r="H152" s="323"/>
      <c r="I152" s="323"/>
      <c r="J152" s="323"/>
      <c r="K152" s="323"/>
      <c r="L152" s="323"/>
      <c r="M152" s="323"/>
      <c r="N152" s="323"/>
      <c r="O152" s="323"/>
      <c r="P152" s="323"/>
      <c r="Q152" s="323"/>
      <c r="R152" s="323"/>
      <c r="S152" s="323"/>
      <c r="T152" s="323"/>
      <c r="U152" s="323"/>
      <c r="V152" s="323"/>
      <c r="W152" s="323"/>
      <c r="X152" s="323"/>
      <c r="Y152" s="323"/>
      <c r="Z152" s="323"/>
      <c r="AA152" s="323"/>
      <c r="AB152" s="323"/>
      <c r="AC152" s="323"/>
      <c r="AD152" s="323"/>
      <c r="AE152" s="323"/>
      <c r="AF152" s="323"/>
      <c r="AG152" s="323"/>
      <c r="AH152" s="323"/>
      <c r="AI152" s="323"/>
      <c r="AJ152" s="323"/>
      <c r="AK152" s="323"/>
      <c r="AL152" s="323"/>
      <c r="AM152" s="323"/>
      <c r="AN152" s="323"/>
      <c r="AO152" s="323"/>
      <c r="AP152" s="323"/>
      <c r="AQ152" s="323"/>
      <c r="AR152" s="323"/>
      <c r="AS152" s="323"/>
      <c r="AT152" s="323"/>
      <c r="AU152" s="323"/>
      <c r="AV152" s="323"/>
      <c r="AW152" s="323"/>
      <c r="AX152" s="323"/>
      <c r="AY152" s="323"/>
      <c r="AZ152" s="324"/>
    </row>
    <row r="153" spans="1:53" ht="9.75" customHeight="1" x14ac:dyDescent="0.2">
      <c r="C153" s="322"/>
      <c r="D153" s="323"/>
      <c r="E153" s="323"/>
      <c r="F153" s="323"/>
      <c r="G153" s="323"/>
      <c r="H153" s="323"/>
      <c r="I153" s="323"/>
      <c r="J153" s="323"/>
      <c r="K153" s="323"/>
      <c r="L153" s="323"/>
      <c r="M153" s="323"/>
      <c r="N153" s="323"/>
      <c r="O153" s="323"/>
      <c r="P153" s="323"/>
      <c r="Q153" s="323"/>
      <c r="R153" s="323"/>
      <c r="S153" s="323"/>
      <c r="T153" s="323"/>
      <c r="U153" s="323"/>
      <c r="V153" s="323"/>
      <c r="W153" s="323"/>
      <c r="X153" s="323"/>
      <c r="Y153" s="323"/>
      <c r="Z153" s="323"/>
      <c r="AA153" s="323"/>
      <c r="AB153" s="323"/>
      <c r="AC153" s="323"/>
      <c r="AD153" s="323"/>
      <c r="AE153" s="323"/>
      <c r="AF153" s="323"/>
      <c r="AG153" s="323"/>
      <c r="AH153" s="323"/>
      <c r="AI153" s="323"/>
      <c r="AJ153" s="323"/>
      <c r="AK153" s="323"/>
      <c r="AL153" s="323"/>
      <c r="AM153" s="323"/>
      <c r="AN153" s="323"/>
      <c r="AO153" s="323"/>
      <c r="AP153" s="323"/>
      <c r="AQ153" s="323"/>
      <c r="AR153" s="323"/>
      <c r="AS153" s="323"/>
      <c r="AT153" s="323"/>
      <c r="AU153" s="323"/>
      <c r="AV153" s="323"/>
      <c r="AW153" s="323"/>
      <c r="AX153" s="323"/>
      <c r="AY153" s="323"/>
      <c r="AZ153" s="324"/>
    </row>
    <row r="154" spans="1:53" ht="10.5" customHeight="1" x14ac:dyDescent="0.2">
      <c r="C154" s="325"/>
      <c r="D154" s="326"/>
      <c r="E154" s="326"/>
      <c r="F154" s="326"/>
      <c r="G154" s="326"/>
      <c r="H154" s="326"/>
      <c r="I154" s="326"/>
      <c r="J154" s="326"/>
      <c r="K154" s="326"/>
      <c r="L154" s="326"/>
      <c r="M154" s="326"/>
      <c r="N154" s="326"/>
      <c r="O154" s="326"/>
      <c r="P154" s="326"/>
      <c r="Q154" s="326"/>
      <c r="R154" s="326"/>
      <c r="S154" s="326"/>
      <c r="T154" s="326"/>
      <c r="U154" s="326"/>
      <c r="V154" s="326"/>
      <c r="W154" s="326"/>
      <c r="X154" s="326"/>
      <c r="Y154" s="326"/>
      <c r="Z154" s="326"/>
      <c r="AA154" s="326"/>
      <c r="AB154" s="326"/>
      <c r="AC154" s="326"/>
      <c r="AD154" s="326"/>
      <c r="AE154" s="326"/>
      <c r="AF154" s="326"/>
      <c r="AG154" s="326"/>
      <c r="AH154" s="326"/>
      <c r="AI154" s="326"/>
      <c r="AJ154" s="326"/>
      <c r="AK154" s="326"/>
      <c r="AL154" s="326"/>
      <c r="AM154" s="326"/>
      <c r="AN154" s="326"/>
      <c r="AO154" s="326"/>
      <c r="AP154" s="326"/>
      <c r="AQ154" s="326"/>
      <c r="AR154" s="326"/>
      <c r="AS154" s="326"/>
      <c r="AT154" s="326"/>
      <c r="AU154" s="326"/>
      <c r="AV154" s="326"/>
      <c r="AW154" s="326"/>
      <c r="AX154" s="326"/>
      <c r="AY154" s="326"/>
      <c r="AZ154" s="327"/>
    </row>
    <row r="155" spans="1:53" ht="4.5" customHeight="1" x14ac:dyDescent="0.2"/>
    <row r="156" spans="1:53" ht="12.75" customHeight="1" x14ac:dyDescent="0.2">
      <c r="C156" s="73" t="s">
        <v>48</v>
      </c>
      <c r="D156" s="74" t="s">
        <v>117</v>
      </c>
      <c r="E156" s="74"/>
      <c r="F156" s="74"/>
      <c r="G156" s="75"/>
      <c r="H156" s="75"/>
      <c r="I156" s="75"/>
      <c r="J156" s="76"/>
      <c r="K156" s="76"/>
      <c r="L156" s="77"/>
      <c r="M156" s="76"/>
      <c r="N156" s="76"/>
    </row>
    <row r="157" spans="1:53" ht="18" x14ac:dyDescent="0.2">
      <c r="B157" s="351" t="s">
        <v>124</v>
      </c>
      <c r="C157" s="352"/>
      <c r="D157" s="352"/>
      <c r="E157" s="352"/>
      <c r="F157" s="352"/>
      <c r="G157" s="352"/>
      <c r="H157" s="352"/>
      <c r="I157" s="352"/>
      <c r="J157" s="352"/>
      <c r="K157" s="352"/>
      <c r="L157" s="352"/>
      <c r="M157" s="352"/>
      <c r="N157" s="352"/>
      <c r="O157" s="352"/>
      <c r="P157" s="352"/>
      <c r="Q157" s="352"/>
      <c r="R157" s="352"/>
      <c r="S157" s="352"/>
      <c r="T157" s="352"/>
      <c r="U157" s="352"/>
      <c r="V157" s="352"/>
      <c r="W157" s="352"/>
      <c r="X157" s="352"/>
      <c r="Y157" s="352"/>
      <c r="Z157" s="352"/>
      <c r="AA157" s="352"/>
      <c r="AB157" s="352"/>
      <c r="AC157" s="352"/>
      <c r="AD157" s="352"/>
      <c r="AE157" s="352"/>
      <c r="AF157" s="352"/>
      <c r="AG157" s="352"/>
      <c r="AH157" s="352"/>
      <c r="AI157" s="352"/>
      <c r="AJ157" s="352"/>
      <c r="AK157" s="352"/>
      <c r="AL157" s="352"/>
      <c r="AM157" s="352"/>
      <c r="AN157" s="352"/>
      <c r="AO157" s="352"/>
      <c r="AP157" s="352"/>
      <c r="AQ157" s="352"/>
      <c r="AR157" s="352"/>
      <c r="AS157" s="352"/>
      <c r="AT157" s="352"/>
      <c r="AU157" s="352"/>
      <c r="AV157" s="352"/>
      <c r="AW157" s="352"/>
      <c r="AX157" s="352"/>
      <c r="AY157" s="352"/>
      <c r="AZ157" s="352"/>
    </row>
    <row r="158" spans="1:53" ht="6.75" customHeight="1" x14ac:dyDescent="0.2"/>
    <row r="159" spans="1:53" ht="15.75" x14ac:dyDescent="0.25">
      <c r="A159" s="109"/>
      <c r="B159" s="72" t="s">
        <v>125</v>
      </c>
      <c r="C159" s="6"/>
      <c r="D159" s="6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109"/>
    </row>
    <row r="160" spans="1:53" ht="6.75" customHeight="1" x14ac:dyDescent="0.2"/>
    <row r="161" spans="1:53" x14ac:dyDescent="0.2">
      <c r="B161" s="64" t="s">
        <v>126</v>
      </c>
      <c r="K161" s="353"/>
      <c r="L161" s="353"/>
      <c r="M161" s="353"/>
      <c r="N161" s="353"/>
      <c r="O161" s="353"/>
      <c r="P161" s="353"/>
      <c r="Q161" s="353"/>
      <c r="R161" s="353"/>
      <c r="T161" s="64" t="s">
        <v>127</v>
      </c>
      <c r="X161" s="353"/>
      <c r="Y161" s="353"/>
      <c r="Z161" s="353"/>
      <c r="AA161" s="353"/>
      <c r="AB161" s="353"/>
      <c r="AH161" s="90" t="s">
        <v>128</v>
      </c>
      <c r="AI161" s="354"/>
      <c r="AJ161" s="354"/>
      <c r="AK161" s="93" t="s">
        <v>130</v>
      </c>
      <c r="AL161" s="93"/>
      <c r="AU161" s="66" t="s">
        <v>129</v>
      </c>
      <c r="AV161" s="355"/>
      <c r="AW161" s="355"/>
      <c r="AX161" s="94" t="s">
        <v>131</v>
      </c>
    </row>
    <row r="162" spans="1:53" ht="5.25" customHeight="1" x14ac:dyDescent="0.2">
      <c r="B162" s="48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5"/>
      <c r="AG162" s="35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</row>
    <row r="163" spans="1:53" ht="5.25" customHeight="1" x14ac:dyDescent="0.2"/>
    <row r="164" spans="1:53" ht="15" customHeight="1" x14ac:dyDescent="0.2">
      <c r="B164" s="64" t="s">
        <v>132</v>
      </c>
      <c r="K164" s="356"/>
      <c r="L164" s="356"/>
      <c r="M164" s="357" t="s">
        <v>133</v>
      </c>
      <c r="N164" s="358"/>
      <c r="O164" s="358"/>
      <c r="P164" s="358"/>
      <c r="Q164" s="358"/>
      <c r="R164" s="358"/>
      <c r="S164" s="358"/>
      <c r="T164" s="358"/>
      <c r="U164" s="358"/>
      <c r="V164" s="358"/>
      <c r="W164" s="358"/>
      <c r="X164" s="358"/>
      <c r="Y164" s="358"/>
      <c r="Z164" s="358"/>
      <c r="AA164" s="358"/>
      <c r="AB164" s="358"/>
      <c r="AC164" s="358"/>
      <c r="AD164" s="358"/>
      <c r="AE164" s="358"/>
      <c r="AF164" s="356"/>
      <c r="AG164" s="356"/>
      <c r="AH164" s="93" t="s">
        <v>147</v>
      </c>
      <c r="AU164" s="66" t="s">
        <v>135</v>
      </c>
      <c r="AV164" s="349"/>
      <c r="AW164" s="350"/>
      <c r="AX164" s="350"/>
      <c r="AY164" s="350"/>
      <c r="AZ164" s="114"/>
    </row>
    <row r="165" spans="1:53" ht="5.25" customHeight="1" x14ac:dyDescent="0.2"/>
    <row r="166" spans="1:53" ht="15" x14ac:dyDescent="0.2">
      <c r="K166" s="359"/>
      <c r="L166" s="359"/>
      <c r="M166" s="64" t="s">
        <v>134</v>
      </c>
    </row>
    <row r="167" spans="1:53" ht="5.25" customHeight="1" x14ac:dyDescent="0.2">
      <c r="B167" s="96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</row>
    <row r="168" spans="1:53" ht="5.25" customHeight="1" x14ac:dyDescent="0.2"/>
    <row r="169" spans="1:53" x14ac:dyDescent="0.2">
      <c r="B169" s="64" t="s">
        <v>136</v>
      </c>
    </row>
    <row r="170" spans="1:53" ht="9.75" customHeight="1" x14ac:dyDescent="0.2"/>
    <row r="171" spans="1:53" ht="15.75" x14ac:dyDescent="0.25">
      <c r="A171" s="109"/>
      <c r="B171" s="72" t="s">
        <v>137</v>
      </c>
      <c r="C171" s="6"/>
      <c r="D171" s="6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109"/>
    </row>
    <row r="172" spans="1:53" ht="9.75" customHeight="1" x14ac:dyDescent="0.2"/>
    <row r="173" spans="1:53" ht="13.5" customHeight="1" x14ac:dyDescent="0.2">
      <c r="Q173" s="82"/>
      <c r="R173" s="330" t="s">
        <v>149</v>
      </c>
      <c r="S173" s="331"/>
      <c r="T173" s="331"/>
      <c r="U173" s="331"/>
      <c r="V173" s="331"/>
      <c r="W173" s="332"/>
      <c r="X173" s="313" t="s">
        <v>290</v>
      </c>
      <c r="Y173" s="314"/>
      <c r="Z173" s="314"/>
      <c r="AA173" s="314"/>
      <c r="AB173" s="315"/>
      <c r="AC173" s="346" t="s">
        <v>145</v>
      </c>
      <c r="AD173" s="347"/>
      <c r="AE173" s="347"/>
      <c r="AF173" s="347"/>
      <c r="AG173" s="347"/>
      <c r="AH173" s="347"/>
      <c r="AI173" s="348"/>
      <c r="AJ173" s="78"/>
      <c r="AK173" s="79"/>
      <c r="AL173" s="79"/>
      <c r="AM173" s="79"/>
      <c r="AN173" s="79"/>
      <c r="AO173" s="347" t="s">
        <v>148</v>
      </c>
      <c r="AP173" s="347"/>
      <c r="AQ173" s="347"/>
      <c r="AR173" s="347"/>
      <c r="AS173" s="347"/>
      <c r="AT173" s="347"/>
      <c r="AU173" s="347"/>
      <c r="AV173" s="79"/>
      <c r="AW173" s="79"/>
      <c r="AX173" s="79"/>
      <c r="AY173" s="79"/>
      <c r="AZ173" s="80"/>
    </row>
    <row r="174" spans="1:53" ht="13.5" customHeight="1" x14ac:dyDescent="0.2"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5"/>
      <c r="R174" s="333"/>
      <c r="S174" s="334"/>
      <c r="T174" s="334"/>
      <c r="U174" s="334"/>
      <c r="V174" s="334"/>
      <c r="W174" s="335"/>
      <c r="X174" s="316" t="s">
        <v>291</v>
      </c>
      <c r="Y174" s="317"/>
      <c r="Z174" s="317"/>
      <c r="AA174" s="317"/>
      <c r="AB174" s="318"/>
      <c r="AC174" s="345" t="s">
        <v>141</v>
      </c>
      <c r="AD174" s="336"/>
      <c r="AE174" s="336"/>
      <c r="AF174" s="336"/>
      <c r="AG174" s="336" t="s">
        <v>140</v>
      </c>
      <c r="AH174" s="336"/>
      <c r="AI174" s="337"/>
      <c r="AJ174" s="345" t="s">
        <v>142</v>
      </c>
      <c r="AK174" s="336"/>
      <c r="AL174" s="336"/>
      <c r="AM174" s="336"/>
      <c r="AN174" s="336"/>
      <c r="AO174" s="336" t="s">
        <v>143</v>
      </c>
      <c r="AP174" s="336"/>
      <c r="AQ174" s="336"/>
      <c r="AR174" s="336"/>
      <c r="AS174" s="336"/>
      <c r="AT174" s="336"/>
      <c r="AU174" s="336"/>
      <c r="AV174" s="336" t="s">
        <v>144</v>
      </c>
      <c r="AW174" s="336"/>
      <c r="AX174" s="336"/>
      <c r="AY174" s="336"/>
      <c r="AZ174" s="337"/>
    </row>
    <row r="175" spans="1:53" ht="3.75" customHeight="1" x14ac:dyDescent="0.2">
      <c r="C175" s="81"/>
      <c r="R175" s="81"/>
      <c r="X175" s="81"/>
      <c r="AC175" s="151"/>
      <c r="AD175" s="110"/>
      <c r="AE175" s="110"/>
      <c r="AF175" s="110"/>
      <c r="AG175" s="110"/>
      <c r="AH175" s="110"/>
      <c r="AI175" s="110"/>
      <c r="AJ175" s="151"/>
      <c r="AK175" s="110"/>
      <c r="AL175" s="110"/>
      <c r="AM175" s="110"/>
      <c r="AN175" s="110"/>
      <c r="AO175" s="110"/>
      <c r="AP175" s="110"/>
      <c r="AQ175" s="110"/>
      <c r="AR175" s="110"/>
      <c r="AS175" s="110"/>
      <c r="AT175" s="110"/>
      <c r="AU175" s="110"/>
      <c r="AV175" s="110"/>
      <c r="AW175" s="110"/>
      <c r="AX175" s="110"/>
      <c r="AY175" s="110"/>
      <c r="AZ175" s="152"/>
    </row>
    <row r="176" spans="1:53" x14ac:dyDescent="0.2">
      <c r="C176" s="97" t="s">
        <v>138</v>
      </c>
      <c r="R176" s="81"/>
      <c r="S176" s="328"/>
      <c r="T176" s="328"/>
      <c r="U176" s="328"/>
      <c r="V176" s="93" t="s">
        <v>146</v>
      </c>
      <c r="X176" s="81"/>
      <c r="Y176" s="329"/>
      <c r="Z176" s="329"/>
      <c r="AA176" s="329"/>
      <c r="AB176" s="93" t="s">
        <v>146</v>
      </c>
      <c r="AC176" s="81"/>
      <c r="AI176" s="176">
        <f>Backup!D217</f>
        <v>0</v>
      </c>
      <c r="AJ176" s="81"/>
      <c r="AZ176" s="178">
        <f>Backup!D219</f>
        <v>0</v>
      </c>
    </row>
    <row r="177" spans="1:53" ht="3.75" customHeight="1" x14ac:dyDescent="0.2">
      <c r="C177" s="98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3"/>
      <c r="S177" s="84"/>
      <c r="T177" s="84"/>
      <c r="U177" s="84"/>
      <c r="V177" s="84"/>
      <c r="W177" s="84"/>
      <c r="X177" s="83"/>
      <c r="Y177" s="84"/>
      <c r="Z177" s="84"/>
      <c r="AA177" s="84"/>
      <c r="AB177" s="84"/>
      <c r="AC177" s="153"/>
      <c r="AD177" s="133"/>
      <c r="AE177" s="133"/>
      <c r="AF177" s="133"/>
      <c r="AG177" s="133"/>
      <c r="AH177" s="133"/>
      <c r="AI177" s="133"/>
      <c r="AJ177" s="153"/>
      <c r="AK177" s="133"/>
      <c r="AL177" s="133"/>
      <c r="AM177" s="133"/>
      <c r="AN177" s="133"/>
      <c r="AO177" s="133"/>
      <c r="AP177" s="133"/>
      <c r="AQ177" s="133"/>
      <c r="AR177" s="133"/>
      <c r="AS177" s="133"/>
      <c r="AT177" s="133"/>
      <c r="AU177" s="133"/>
      <c r="AV177" s="133"/>
      <c r="AW177" s="133"/>
      <c r="AX177" s="133"/>
      <c r="AY177" s="133"/>
      <c r="AZ177" s="154"/>
    </row>
    <row r="178" spans="1:53" ht="3.75" customHeight="1" x14ac:dyDescent="0.2">
      <c r="C178" s="97"/>
      <c r="R178" s="81"/>
      <c r="X178" s="81"/>
      <c r="AC178" s="151"/>
      <c r="AD178" s="110"/>
      <c r="AE178" s="110"/>
      <c r="AF178" s="110"/>
      <c r="AG178" s="110"/>
      <c r="AH178" s="110"/>
      <c r="AI178" s="110"/>
      <c r="AJ178" s="151"/>
      <c r="AK178" s="110"/>
      <c r="AL178" s="110"/>
      <c r="AM178" s="110"/>
      <c r="AN178" s="110"/>
      <c r="AO178" s="110"/>
      <c r="AP178" s="110"/>
      <c r="AQ178" s="110"/>
      <c r="AR178" s="110"/>
      <c r="AS178" s="110"/>
      <c r="AT178" s="110"/>
      <c r="AU178" s="110"/>
      <c r="AV178" s="110"/>
      <c r="AW178" s="110"/>
      <c r="AX178" s="110"/>
      <c r="AY178" s="110"/>
      <c r="AZ178" s="152"/>
    </row>
    <row r="179" spans="1:53" x14ac:dyDescent="0.2">
      <c r="C179" s="97" t="s">
        <v>139</v>
      </c>
      <c r="R179" s="81"/>
      <c r="S179" s="328"/>
      <c r="T179" s="328"/>
      <c r="U179" s="328"/>
      <c r="V179" s="93" t="s">
        <v>146</v>
      </c>
      <c r="X179" s="81"/>
      <c r="Y179" s="329"/>
      <c r="Z179" s="329"/>
      <c r="AA179" s="329"/>
      <c r="AB179" s="93" t="s">
        <v>146</v>
      </c>
      <c r="AC179" s="81"/>
      <c r="AI179" s="177">
        <f>Backup!D224</f>
        <v>0</v>
      </c>
      <c r="AJ179" s="81"/>
      <c r="AZ179" s="178">
        <f>Backup!D226</f>
        <v>0</v>
      </c>
    </row>
    <row r="180" spans="1:53" s="100" customFormat="1" ht="3.75" customHeight="1" x14ac:dyDescent="0.2">
      <c r="B180" s="99"/>
      <c r="C180" s="103"/>
      <c r="D180" s="101"/>
      <c r="E180" s="101"/>
      <c r="F180" s="101"/>
      <c r="G180" s="101"/>
      <c r="H180" s="101"/>
      <c r="I180" s="101"/>
      <c r="J180" s="102"/>
      <c r="K180" s="102"/>
      <c r="L180" s="102"/>
      <c r="M180" s="102"/>
      <c r="N180" s="102"/>
      <c r="O180" s="102"/>
      <c r="P180" s="102"/>
      <c r="Q180" s="102"/>
      <c r="R180" s="83"/>
      <c r="S180" s="84"/>
      <c r="T180" s="84"/>
      <c r="U180" s="84"/>
      <c r="V180" s="84"/>
      <c r="W180" s="84"/>
      <c r="X180" s="83"/>
      <c r="Y180" s="84"/>
      <c r="Z180" s="84"/>
      <c r="AA180" s="84"/>
      <c r="AB180" s="84"/>
      <c r="AC180" s="155"/>
      <c r="AD180" s="156"/>
      <c r="AE180" s="156"/>
      <c r="AF180" s="156"/>
      <c r="AG180" s="156"/>
      <c r="AH180" s="156"/>
      <c r="AI180" s="156"/>
      <c r="AJ180" s="155"/>
      <c r="AK180" s="156"/>
      <c r="AL180" s="156"/>
      <c r="AM180" s="156"/>
      <c r="AN180" s="156"/>
      <c r="AO180" s="156"/>
      <c r="AP180" s="156"/>
      <c r="AQ180" s="156"/>
      <c r="AR180" s="156"/>
      <c r="AS180" s="156"/>
      <c r="AT180" s="156"/>
      <c r="AU180" s="156"/>
      <c r="AV180" s="156"/>
      <c r="AW180" s="156"/>
      <c r="AX180" s="156"/>
      <c r="AY180" s="156"/>
      <c r="AZ180" s="157"/>
    </row>
    <row r="181" spans="1:53" ht="6.75" customHeight="1" x14ac:dyDescent="0.2"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</row>
    <row r="182" spans="1:53" ht="16.5" customHeight="1" x14ac:dyDescent="0.2">
      <c r="C182" s="93" t="s">
        <v>287</v>
      </c>
      <c r="J182" s="95"/>
      <c r="K182" s="95"/>
      <c r="L182" s="95"/>
      <c r="M182" s="95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</row>
    <row r="183" spans="1:53" ht="12.75" customHeight="1" x14ac:dyDescent="0.2">
      <c r="C183" s="319"/>
      <c r="D183" s="320"/>
      <c r="E183" s="320"/>
      <c r="F183" s="320"/>
      <c r="G183" s="320"/>
      <c r="H183" s="320"/>
      <c r="I183" s="320"/>
      <c r="J183" s="320"/>
      <c r="K183" s="320"/>
      <c r="L183" s="320"/>
      <c r="M183" s="320"/>
      <c r="N183" s="320"/>
      <c r="O183" s="320"/>
      <c r="P183" s="320"/>
      <c r="Q183" s="320"/>
      <c r="R183" s="320"/>
      <c r="S183" s="320"/>
      <c r="T183" s="320"/>
      <c r="U183" s="320"/>
      <c r="V183" s="320"/>
      <c r="W183" s="320"/>
      <c r="X183" s="320"/>
      <c r="Y183" s="320"/>
      <c r="Z183" s="320"/>
      <c r="AA183" s="320"/>
      <c r="AB183" s="320"/>
      <c r="AC183" s="320"/>
      <c r="AD183" s="320"/>
      <c r="AE183" s="320"/>
      <c r="AF183" s="320"/>
      <c r="AG183" s="320"/>
      <c r="AH183" s="320"/>
      <c r="AI183" s="320"/>
      <c r="AJ183" s="320"/>
      <c r="AK183" s="320"/>
      <c r="AL183" s="320"/>
      <c r="AM183" s="320"/>
      <c r="AN183" s="320"/>
      <c r="AO183" s="320"/>
      <c r="AP183" s="320"/>
      <c r="AQ183" s="320"/>
      <c r="AR183" s="320"/>
      <c r="AS183" s="320"/>
      <c r="AT183" s="320"/>
      <c r="AU183" s="320"/>
      <c r="AV183" s="320"/>
      <c r="AW183" s="320"/>
      <c r="AX183" s="320"/>
      <c r="AY183" s="320"/>
      <c r="AZ183" s="321"/>
    </row>
    <row r="184" spans="1:53" ht="12.75" customHeight="1" x14ac:dyDescent="0.2">
      <c r="C184" s="322"/>
      <c r="D184" s="323"/>
      <c r="E184" s="323"/>
      <c r="F184" s="323"/>
      <c r="G184" s="323"/>
      <c r="H184" s="323"/>
      <c r="I184" s="323"/>
      <c r="J184" s="323"/>
      <c r="K184" s="323"/>
      <c r="L184" s="323"/>
      <c r="M184" s="323"/>
      <c r="N184" s="323"/>
      <c r="O184" s="323"/>
      <c r="P184" s="323"/>
      <c r="Q184" s="323"/>
      <c r="R184" s="323"/>
      <c r="S184" s="323"/>
      <c r="T184" s="323"/>
      <c r="U184" s="323"/>
      <c r="V184" s="323"/>
      <c r="W184" s="323"/>
      <c r="X184" s="323"/>
      <c r="Y184" s="323"/>
      <c r="Z184" s="323"/>
      <c r="AA184" s="323"/>
      <c r="AB184" s="323"/>
      <c r="AC184" s="323"/>
      <c r="AD184" s="323"/>
      <c r="AE184" s="323"/>
      <c r="AF184" s="323"/>
      <c r="AG184" s="323"/>
      <c r="AH184" s="323"/>
      <c r="AI184" s="323"/>
      <c r="AJ184" s="323"/>
      <c r="AK184" s="323"/>
      <c r="AL184" s="323"/>
      <c r="AM184" s="323"/>
      <c r="AN184" s="323"/>
      <c r="AO184" s="323"/>
      <c r="AP184" s="323"/>
      <c r="AQ184" s="323"/>
      <c r="AR184" s="323"/>
      <c r="AS184" s="323"/>
      <c r="AT184" s="323"/>
      <c r="AU184" s="323"/>
      <c r="AV184" s="323"/>
      <c r="AW184" s="323"/>
      <c r="AX184" s="323"/>
      <c r="AY184" s="323"/>
      <c r="AZ184" s="324"/>
    </row>
    <row r="185" spans="1:53" ht="12.75" customHeight="1" x14ac:dyDescent="0.2">
      <c r="C185" s="322"/>
      <c r="D185" s="323"/>
      <c r="E185" s="323"/>
      <c r="F185" s="323"/>
      <c r="G185" s="323"/>
      <c r="H185" s="323"/>
      <c r="I185" s="323"/>
      <c r="J185" s="323"/>
      <c r="K185" s="323"/>
      <c r="L185" s="323"/>
      <c r="M185" s="323"/>
      <c r="N185" s="323"/>
      <c r="O185" s="323"/>
      <c r="P185" s="323"/>
      <c r="Q185" s="323"/>
      <c r="R185" s="323"/>
      <c r="S185" s="323"/>
      <c r="T185" s="323"/>
      <c r="U185" s="323"/>
      <c r="V185" s="323"/>
      <c r="W185" s="323"/>
      <c r="X185" s="323"/>
      <c r="Y185" s="323"/>
      <c r="Z185" s="323"/>
      <c r="AA185" s="323"/>
      <c r="AB185" s="323"/>
      <c r="AC185" s="323"/>
      <c r="AD185" s="323"/>
      <c r="AE185" s="323"/>
      <c r="AF185" s="323"/>
      <c r="AG185" s="323"/>
      <c r="AH185" s="323"/>
      <c r="AI185" s="323"/>
      <c r="AJ185" s="323"/>
      <c r="AK185" s="323"/>
      <c r="AL185" s="323"/>
      <c r="AM185" s="323"/>
      <c r="AN185" s="323"/>
      <c r="AO185" s="323"/>
      <c r="AP185" s="323"/>
      <c r="AQ185" s="323"/>
      <c r="AR185" s="323"/>
      <c r="AS185" s="323"/>
      <c r="AT185" s="323"/>
      <c r="AU185" s="323"/>
      <c r="AV185" s="323"/>
      <c r="AW185" s="323"/>
      <c r="AX185" s="323"/>
      <c r="AY185" s="323"/>
      <c r="AZ185" s="324"/>
    </row>
    <row r="186" spans="1:53" ht="12.75" customHeight="1" x14ac:dyDescent="0.2">
      <c r="C186" s="322"/>
      <c r="D186" s="323"/>
      <c r="E186" s="323"/>
      <c r="F186" s="323"/>
      <c r="G186" s="323"/>
      <c r="H186" s="323"/>
      <c r="I186" s="323"/>
      <c r="J186" s="323"/>
      <c r="K186" s="323"/>
      <c r="L186" s="323"/>
      <c r="M186" s="323"/>
      <c r="N186" s="323"/>
      <c r="O186" s="323"/>
      <c r="P186" s="323"/>
      <c r="Q186" s="323"/>
      <c r="R186" s="323"/>
      <c r="S186" s="323"/>
      <c r="T186" s="323"/>
      <c r="U186" s="323"/>
      <c r="V186" s="323"/>
      <c r="W186" s="323"/>
      <c r="X186" s="323"/>
      <c r="Y186" s="323"/>
      <c r="Z186" s="323"/>
      <c r="AA186" s="323"/>
      <c r="AB186" s="323"/>
      <c r="AC186" s="323"/>
      <c r="AD186" s="323"/>
      <c r="AE186" s="323"/>
      <c r="AF186" s="323"/>
      <c r="AG186" s="323"/>
      <c r="AH186" s="323"/>
      <c r="AI186" s="323"/>
      <c r="AJ186" s="323"/>
      <c r="AK186" s="323"/>
      <c r="AL186" s="323"/>
      <c r="AM186" s="323"/>
      <c r="AN186" s="323"/>
      <c r="AO186" s="323"/>
      <c r="AP186" s="323"/>
      <c r="AQ186" s="323"/>
      <c r="AR186" s="323"/>
      <c r="AS186" s="323"/>
      <c r="AT186" s="323"/>
      <c r="AU186" s="323"/>
      <c r="AV186" s="323"/>
      <c r="AW186" s="323"/>
      <c r="AX186" s="323"/>
      <c r="AY186" s="323"/>
      <c r="AZ186" s="324"/>
    </row>
    <row r="187" spans="1:53" ht="12.75" customHeight="1" x14ac:dyDescent="0.2">
      <c r="C187" s="322"/>
      <c r="D187" s="323"/>
      <c r="E187" s="323"/>
      <c r="F187" s="323"/>
      <c r="G187" s="323"/>
      <c r="H187" s="323"/>
      <c r="I187" s="323"/>
      <c r="J187" s="323"/>
      <c r="K187" s="323"/>
      <c r="L187" s="323"/>
      <c r="M187" s="323"/>
      <c r="N187" s="323"/>
      <c r="O187" s="323"/>
      <c r="P187" s="323"/>
      <c r="Q187" s="323"/>
      <c r="R187" s="323"/>
      <c r="S187" s="323"/>
      <c r="T187" s="323"/>
      <c r="U187" s="323"/>
      <c r="V187" s="323"/>
      <c r="W187" s="323"/>
      <c r="X187" s="323"/>
      <c r="Y187" s="323"/>
      <c r="Z187" s="323"/>
      <c r="AA187" s="323"/>
      <c r="AB187" s="323"/>
      <c r="AC187" s="323"/>
      <c r="AD187" s="323"/>
      <c r="AE187" s="323"/>
      <c r="AF187" s="323"/>
      <c r="AG187" s="323"/>
      <c r="AH187" s="323"/>
      <c r="AI187" s="323"/>
      <c r="AJ187" s="323"/>
      <c r="AK187" s="323"/>
      <c r="AL187" s="323"/>
      <c r="AM187" s="323"/>
      <c r="AN187" s="323"/>
      <c r="AO187" s="323"/>
      <c r="AP187" s="323"/>
      <c r="AQ187" s="323"/>
      <c r="AR187" s="323"/>
      <c r="AS187" s="323"/>
      <c r="AT187" s="323"/>
      <c r="AU187" s="323"/>
      <c r="AV187" s="323"/>
      <c r="AW187" s="323"/>
      <c r="AX187" s="323"/>
      <c r="AY187" s="323"/>
      <c r="AZ187" s="324"/>
    </row>
    <row r="188" spans="1:53" ht="12.75" customHeight="1" x14ac:dyDescent="0.2">
      <c r="C188" s="325"/>
      <c r="D188" s="326"/>
      <c r="E188" s="326"/>
      <c r="F188" s="326"/>
      <c r="G188" s="326"/>
      <c r="H188" s="326"/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326"/>
      <c r="T188" s="326"/>
      <c r="U188" s="326"/>
      <c r="V188" s="326"/>
      <c r="W188" s="326"/>
      <c r="X188" s="326"/>
      <c r="Y188" s="326"/>
      <c r="Z188" s="326"/>
      <c r="AA188" s="326"/>
      <c r="AB188" s="326"/>
      <c r="AC188" s="326"/>
      <c r="AD188" s="326"/>
      <c r="AE188" s="326"/>
      <c r="AF188" s="326"/>
      <c r="AG188" s="326"/>
      <c r="AH188" s="326"/>
      <c r="AI188" s="326"/>
      <c r="AJ188" s="326"/>
      <c r="AK188" s="326"/>
      <c r="AL188" s="326"/>
      <c r="AM188" s="326"/>
      <c r="AN188" s="326"/>
      <c r="AO188" s="326"/>
      <c r="AP188" s="326"/>
      <c r="AQ188" s="326"/>
      <c r="AR188" s="326"/>
      <c r="AS188" s="326"/>
      <c r="AT188" s="326"/>
      <c r="AU188" s="326"/>
      <c r="AV188" s="326"/>
      <c r="AW188" s="326"/>
      <c r="AX188" s="326"/>
      <c r="AY188" s="326"/>
      <c r="AZ188" s="327"/>
    </row>
    <row r="189" spans="1:53" ht="9.75" customHeight="1" x14ac:dyDescent="0.2"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</row>
    <row r="190" spans="1:53" ht="15.75" x14ac:dyDescent="0.25">
      <c r="A190" s="109"/>
      <c r="B190" s="72" t="s">
        <v>150</v>
      </c>
      <c r="C190" s="6"/>
      <c r="D190" s="6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109"/>
    </row>
    <row r="191" spans="1:53" ht="9.75" customHeight="1" x14ac:dyDescent="0.2"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</row>
    <row r="192" spans="1:53" ht="13.5" customHeight="1" x14ac:dyDescent="0.2">
      <c r="C192" s="303" t="s">
        <v>152</v>
      </c>
      <c r="D192" s="304"/>
      <c r="E192" s="304"/>
      <c r="F192" s="304"/>
      <c r="G192" s="304"/>
      <c r="H192" s="304"/>
      <c r="I192" s="304"/>
      <c r="J192" s="304"/>
      <c r="K192" s="304"/>
      <c r="L192" s="304"/>
      <c r="M192" s="304"/>
      <c r="N192" s="304"/>
      <c r="O192" s="304"/>
      <c r="P192" s="304"/>
      <c r="Q192" s="305"/>
      <c r="R192" s="309" t="s">
        <v>153</v>
      </c>
      <c r="S192" s="310"/>
      <c r="T192" s="310"/>
      <c r="U192" s="278" t="s">
        <v>165</v>
      </c>
      <c r="V192" s="279"/>
      <c r="W192" s="280"/>
      <c r="X192" s="281" t="s">
        <v>166</v>
      </c>
      <c r="Y192" s="281"/>
      <c r="Z192" s="281"/>
      <c r="AA192" s="282" t="s">
        <v>167</v>
      </c>
      <c r="AB192" s="282"/>
      <c r="AC192" s="281" t="s">
        <v>168</v>
      </c>
      <c r="AD192" s="281"/>
      <c r="AE192" s="281"/>
      <c r="AF192" s="282" t="s">
        <v>169</v>
      </c>
      <c r="AG192" s="282"/>
      <c r="AH192" s="282"/>
      <c r="AI192" s="281" t="s">
        <v>170</v>
      </c>
      <c r="AJ192" s="281"/>
      <c r="AK192" s="282" t="s">
        <v>171</v>
      </c>
      <c r="AL192" s="282"/>
      <c r="AM192" s="282"/>
      <c r="AN192" s="281" t="s">
        <v>172</v>
      </c>
      <c r="AO192" s="281"/>
      <c r="AP192" s="281"/>
      <c r="AQ192" s="266" t="s">
        <v>158</v>
      </c>
      <c r="AR192" s="267"/>
      <c r="AS192" s="268"/>
      <c r="AT192" s="272" t="s">
        <v>154</v>
      </c>
      <c r="AU192" s="273"/>
      <c r="AV192" s="274"/>
      <c r="AW192" s="338" t="s">
        <v>155</v>
      </c>
      <c r="AX192" s="339"/>
      <c r="AY192" s="339"/>
      <c r="AZ192" s="340"/>
    </row>
    <row r="193" spans="3:52" ht="13.5" customHeight="1" x14ac:dyDescent="0.25">
      <c r="C193" s="306"/>
      <c r="D193" s="307"/>
      <c r="E193" s="307"/>
      <c r="F193" s="307"/>
      <c r="G193" s="307"/>
      <c r="H193" s="307"/>
      <c r="I193" s="307"/>
      <c r="J193" s="307"/>
      <c r="K193" s="307"/>
      <c r="L193" s="307"/>
      <c r="M193" s="307"/>
      <c r="N193" s="307"/>
      <c r="O193" s="307"/>
      <c r="P193" s="307"/>
      <c r="Q193" s="308"/>
      <c r="R193" s="311"/>
      <c r="S193" s="312"/>
      <c r="T193" s="312"/>
      <c r="U193" s="257" t="s">
        <v>156</v>
      </c>
      <c r="V193" s="258"/>
      <c r="W193" s="258"/>
      <c r="X193" s="255" t="s">
        <v>157</v>
      </c>
      <c r="Y193" s="256"/>
      <c r="Z193" s="256"/>
      <c r="AA193" s="257" t="s">
        <v>159</v>
      </c>
      <c r="AB193" s="258"/>
      <c r="AC193" s="255" t="s">
        <v>160</v>
      </c>
      <c r="AD193" s="256"/>
      <c r="AE193" s="256"/>
      <c r="AF193" s="257" t="s">
        <v>161</v>
      </c>
      <c r="AG193" s="258"/>
      <c r="AH193" s="258"/>
      <c r="AI193" s="255" t="s">
        <v>162</v>
      </c>
      <c r="AJ193" s="256"/>
      <c r="AK193" s="257" t="s">
        <v>163</v>
      </c>
      <c r="AL193" s="258"/>
      <c r="AM193" s="258"/>
      <c r="AN193" s="255" t="s">
        <v>164</v>
      </c>
      <c r="AO193" s="256"/>
      <c r="AP193" s="256"/>
      <c r="AQ193" s="269"/>
      <c r="AR193" s="270"/>
      <c r="AS193" s="271"/>
      <c r="AT193" s="275"/>
      <c r="AU193" s="276"/>
      <c r="AV193" s="277"/>
      <c r="AW193" s="263" t="s">
        <v>286</v>
      </c>
      <c r="AX193" s="264"/>
      <c r="AY193" s="264"/>
      <c r="AZ193" s="265"/>
    </row>
    <row r="194" spans="3:52" s="92" customFormat="1" ht="15" customHeight="1" x14ac:dyDescent="0.2">
      <c r="C194" s="286"/>
      <c r="D194" s="301"/>
      <c r="E194" s="301"/>
      <c r="F194" s="301"/>
      <c r="G194" s="301"/>
      <c r="H194" s="301"/>
      <c r="I194" s="301"/>
      <c r="J194" s="301"/>
      <c r="K194" s="301"/>
      <c r="L194" s="301"/>
      <c r="M194" s="301"/>
      <c r="N194" s="301"/>
      <c r="O194" s="301"/>
      <c r="P194" s="301"/>
      <c r="Q194" s="302"/>
      <c r="R194" s="260"/>
      <c r="S194" s="254"/>
      <c r="T194" s="254"/>
      <c r="U194" s="249"/>
      <c r="V194" s="249"/>
      <c r="W194" s="249"/>
      <c r="X194" s="254"/>
      <c r="Y194" s="254"/>
      <c r="Z194" s="254"/>
      <c r="AA194" s="259"/>
      <c r="AB194" s="249"/>
      <c r="AC194" s="254"/>
      <c r="AD194" s="254"/>
      <c r="AE194" s="254"/>
      <c r="AF194" s="249"/>
      <c r="AG194" s="249"/>
      <c r="AH194" s="249"/>
      <c r="AI194" s="254"/>
      <c r="AJ194" s="254"/>
      <c r="AK194" s="249"/>
      <c r="AL194" s="249"/>
      <c r="AM194" s="249"/>
      <c r="AN194" s="254"/>
      <c r="AO194" s="254"/>
      <c r="AP194" s="254"/>
      <c r="AQ194" s="249"/>
      <c r="AR194" s="249"/>
      <c r="AS194" s="250"/>
      <c r="AT194" s="243" t="str">
        <f>IF(AND(C194&lt;&gt;"",C194&lt;&gt;"Kein Nachweis, Fische",C194&lt;&gt;"Kein Nachweis, Krebse",C194&lt;&gt;"Kein Nachweis"),SUM(R194:AS194),"")</f>
        <v/>
      </c>
      <c r="AU194" s="244"/>
      <c r="AV194" s="245"/>
      <c r="AW194" s="225"/>
      <c r="AX194" s="226"/>
      <c r="AY194" s="226"/>
      <c r="AZ194" s="227"/>
    </row>
    <row r="195" spans="3:52" s="92" customFormat="1" ht="15" customHeight="1" x14ac:dyDescent="0.2">
      <c r="C195" s="298"/>
      <c r="D195" s="299"/>
      <c r="E195" s="299"/>
      <c r="F195" s="299"/>
      <c r="G195" s="299"/>
      <c r="H195" s="299"/>
      <c r="I195" s="299"/>
      <c r="J195" s="299"/>
      <c r="K195" s="299"/>
      <c r="L195" s="299"/>
      <c r="M195" s="299"/>
      <c r="N195" s="299"/>
      <c r="O195" s="299"/>
      <c r="P195" s="299"/>
      <c r="Q195" s="300"/>
      <c r="R195" s="261"/>
      <c r="S195" s="236"/>
      <c r="T195" s="236"/>
      <c r="U195" s="221"/>
      <c r="V195" s="221"/>
      <c r="W195" s="221"/>
      <c r="X195" s="236"/>
      <c r="Y195" s="236"/>
      <c r="Z195" s="236"/>
      <c r="AA195" s="221"/>
      <c r="AB195" s="221"/>
      <c r="AC195" s="236"/>
      <c r="AD195" s="236"/>
      <c r="AE195" s="236"/>
      <c r="AF195" s="221"/>
      <c r="AG195" s="221"/>
      <c r="AH195" s="221"/>
      <c r="AI195" s="236"/>
      <c r="AJ195" s="236"/>
      <c r="AK195" s="221"/>
      <c r="AL195" s="221"/>
      <c r="AM195" s="221"/>
      <c r="AN195" s="236"/>
      <c r="AO195" s="236"/>
      <c r="AP195" s="236"/>
      <c r="AQ195" s="221"/>
      <c r="AR195" s="221"/>
      <c r="AS195" s="222"/>
      <c r="AT195" s="246" t="str">
        <f>IF(AND(C195&lt;&gt;"",C195&lt;&gt;"Kein Nachweis, Fische",C195&lt;&gt;"Kein Nachweis, Krebse",C195&lt;&gt;"Kein Nachweis"),SUM(R195:AS195),"")</f>
        <v/>
      </c>
      <c r="AU195" s="247"/>
      <c r="AV195" s="248"/>
      <c r="AW195" s="228"/>
      <c r="AX195" s="229"/>
      <c r="AY195" s="229"/>
      <c r="AZ195" s="230"/>
    </row>
    <row r="196" spans="3:52" s="92" customFormat="1" ht="15" customHeight="1" x14ac:dyDescent="0.2">
      <c r="C196" s="283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5"/>
      <c r="R196" s="262"/>
      <c r="S196" s="235"/>
      <c r="T196" s="235"/>
      <c r="U196" s="219"/>
      <c r="V196" s="219"/>
      <c r="W196" s="219"/>
      <c r="X196" s="235"/>
      <c r="Y196" s="235"/>
      <c r="Z196" s="235"/>
      <c r="AA196" s="219"/>
      <c r="AB196" s="219"/>
      <c r="AC196" s="235"/>
      <c r="AD196" s="235"/>
      <c r="AE196" s="235"/>
      <c r="AF196" s="219"/>
      <c r="AG196" s="219"/>
      <c r="AH196" s="219"/>
      <c r="AI196" s="235"/>
      <c r="AJ196" s="235"/>
      <c r="AK196" s="219"/>
      <c r="AL196" s="219"/>
      <c r="AM196" s="219"/>
      <c r="AN196" s="235"/>
      <c r="AO196" s="235"/>
      <c r="AP196" s="235"/>
      <c r="AQ196" s="219"/>
      <c r="AR196" s="219"/>
      <c r="AS196" s="220"/>
      <c r="AT196" s="237" t="str">
        <f>IF(AND(C196&lt;&gt;"",C196&lt;&gt;"Kein Nachweis, Fische",C196&lt;&gt;"Kein Nachweis, Krebse",C196&lt;&gt;"Kein Nachweis"),SUM(R196:AS196),"")</f>
        <v/>
      </c>
      <c r="AU196" s="238"/>
      <c r="AV196" s="239"/>
      <c r="AW196" s="231"/>
      <c r="AX196" s="232"/>
      <c r="AY196" s="232"/>
      <c r="AZ196" s="233"/>
    </row>
    <row r="197" spans="3:52" s="92" customFormat="1" ht="15" customHeight="1" x14ac:dyDescent="0.2">
      <c r="C197" s="295"/>
      <c r="D197" s="296"/>
      <c r="E197" s="296"/>
      <c r="F197" s="296"/>
      <c r="G197" s="296"/>
      <c r="H197" s="296"/>
      <c r="I197" s="296"/>
      <c r="J197" s="296"/>
      <c r="K197" s="296"/>
      <c r="L197" s="296"/>
      <c r="M197" s="296"/>
      <c r="N197" s="296"/>
      <c r="O197" s="296"/>
      <c r="P197" s="296"/>
      <c r="Q197" s="297"/>
      <c r="R197" s="260"/>
      <c r="S197" s="254"/>
      <c r="T197" s="254"/>
      <c r="U197" s="249"/>
      <c r="V197" s="249"/>
      <c r="W197" s="249"/>
      <c r="X197" s="254"/>
      <c r="Y197" s="254"/>
      <c r="Z197" s="254"/>
      <c r="AA197" s="249"/>
      <c r="AB197" s="249"/>
      <c r="AC197" s="254"/>
      <c r="AD197" s="254"/>
      <c r="AE197" s="254"/>
      <c r="AF197" s="249"/>
      <c r="AG197" s="249"/>
      <c r="AH197" s="249"/>
      <c r="AI197" s="254"/>
      <c r="AJ197" s="254"/>
      <c r="AK197" s="249"/>
      <c r="AL197" s="249"/>
      <c r="AM197" s="249"/>
      <c r="AN197" s="254"/>
      <c r="AO197" s="254"/>
      <c r="AP197" s="254"/>
      <c r="AQ197" s="249"/>
      <c r="AR197" s="249"/>
      <c r="AS197" s="250"/>
      <c r="AT197" s="243" t="str">
        <f t="shared" ref="AT197:AT220" si="0">IF(C197&lt;&gt;"",SUM(R197:AS197),"")</f>
        <v/>
      </c>
      <c r="AU197" s="244"/>
      <c r="AV197" s="245"/>
      <c r="AW197" s="225"/>
      <c r="AX197" s="226"/>
      <c r="AY197" s="226"/>
      <c r="AZ197" s="227"/>
    </row>
    <row r="198" spans="3:52" s="92" customFormat="1" ht="15" customHeight="1" x14ac:dyDescent="0.2">
      <c r="C198" s="298"/>
      <c r="D198" s="299"/>
      <c r="E198" s="299"/>
      <c r="F198" s="299"/>
      <c r="G198" s="299"/>
      <c r="H198" s="299"/>
      <c r="I198" s="299"/>
      <c r="J198" s="299"/>
      <c r="K198" s="299"/>
      <c r="L198" s="299"/>
      <c r="M198" s="299"/>
      <c r="N198" s="299"/>
      <c r="O198" s="299"/>
      <c r="P198" s="299"/>
      <c r="Q198" s="300"/>
      <c r="R198" s="261"/>
      <c r="S198" s="236"/>
      <c r="T198" s="236"/>
      <c r="U198" s="221"/>
      <c r="V198" s="221"/>
      <c r="W198" s="221"/>
      <c r="X198" s="236"/>
      <c r="Y198" s="236"/>
      <c r="Z198" s="236"/>
      <c r="AA198" s="221"/>
      <c r="AB198" s="221"/>
      <c r="AC198" s="236"/>
      <c r="AD198" s="236"/>
      <c r="AE198" s="236"/>
      <c r="AF198" s="221"/>
      <c r="AG198" s="221"/>
      <c r="AH198" s="221"/>
      <c r="AI198" s="236"/>
      <c r="AJ198" s="236"/>
      <c r="AK198" s="221"/>
      <c r="AL198" s="221"/>
      <c r="AM198" s="221"/>
      <c r="AN198" s="236"/>
      <c r="AO198" s="236"/>
      <c r="AP198" s="236"/>
      <c r="AQ198" s="221"/>
      <c r="AR198" s="221"/>
      <c r="AS198" s="222"/>
      <c r="AT198" s="246" t="str">
        <f t="shared" si="0"/>
        <v/>
      </c>
      <c r="AU198" s="247"/>
      <c r="AV198" s="248"/>
      <c r="AW198" s="228"/>
      <c r="AX198" s="229"/>
      <c r="AY198" s="229"/>
      <c r="AZ198" s="230"/>
    </row>
    <row r="199" spans="3:52" s="92" customFormat="1" ht="15" customHeight="1" x14ac:dyDescent="0.2">
      <c r="C199" s="283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5"/>
      <c r="R199" s="262"/>
      <c r="S199" s="235"/>
      <c r="T199" s="235"/>
      <c r="U199" s="219"/>
      <c r="V199" s="219"/>
      <c r="W199" s="219"/>
      <c r="X199" s="235"/>
      <c r="Y199" s="235"/>
      <c r="Z199" s="235"/>
      <c r="AA199" s="219"/>
      <c r="AB199" s="219"/>
      <c r="AC199" s="235"/>
      <c r="AD199" s="235"/>
      <c r="AE199" s="235"/>
      <c r="AF199" s="219"/>
      <c r="AG199" s="219"/>
      <c r="AH199" s="219"/>
      <c r="AI199" s="235"/>
      <c r="AJ199" s="235"/>
      <c r="AK199" s="219"/>
      <c r="AL199" s="219"/>
      <c r="AM199" s="219"/>
      <c r="AN199" s="235"/>
      <c r="AO199" s="235"/>
      <c r="AP199" s="235"/>
      <c r="AQ199" s="219"/>
      <c r="AR199" s="219"/>
      <c r="AS199" s="220"/>
      <c r="AT199" s="237" t="str">
        <f t="shared" si="0"/>
        <v/>
      </c>
      <c r="AU199" s="238"/>
      <c r="AV199" s="239"/>
      <c r="AW199" s="231"/>
      <c r="AX199" s="232"/>
      <c r="AY199" s="232"/>
      <c r="AZ199" s="233"/>
    </row>
    <row r="200" spans="3:52" s="92" customFormat="1" ht="15" customHeight="1" x14ac:dyDescent="0.2">
      <c r="C200" s="295"/>
      <c r="D200" s="296"/>
      <c r="E200" s="296"/>
      <c r="F200" s="296"/>
      <c r="G200" s="296"/>
      <c r="H200" s="296"/>
      <c r="I200" s="296"/>
      <c r="J200" s="296"/>
      <c r="K200" s="296"/>
      <c r="L200" s="296"/>
      <c r="M200" s="296"/>
      <c r="N200" s="296"/>
      <c r="O200" s="296"/>
      <c r="P200" s="296"/>
      <c r="Q200" s="297"/>
      <c r="R200" s="260"/>
      <c r="S200" s="254"/>
      <c r="T200" s="254"/>
      <c r="U200" s="249"/>
      <c r="V200" s="249"/>
      <c r="W200" s="249"/>
      <c r="X200" s="254"/>
      <c r="Y200" s="254"/>
      <c r="Z200" s="254"/>
      <c r="AA200" s="249"/>
      <c r="AB200" s="249"/>
      <c r="AC200" s="254"/>
      <c r="AD200" s="254"/>
      <c r="AE200" s="254"/>
      <c r="AF200" s="249"/>
      <c r="AG200" s="249"/>
      <c r="AH200" s="249"/>
      <c r="AI200" s="254"/>
      <c r="AJ200" s="254"/>
      <c r="AK200" s="249"/>
      <c r="AL200" s="249"/>
      <c r="AM200" s="249"/>
      <c r="AN200" s="254"/>
      <c r="AO200" s="254"/>
      <c r="AP200" s="254"/>
      <c r="AQ200" s="249"/>
      <c r="AR200" s="249"/>
      <c r="AS200" s="250"/>
      <c r="AT200" s="243" t="str">
        <f t="shared" si="0"/>
        <v/>
      </c>
      <c r="AU200" s="244"/>
      <c r="AV200" s="245"/>
      <c r="AW200" s="225"/>
      <c r="AX200" s="226"/>
      <c r="AY200" s="226"/>
      <c r="AZ200" s="227"/>
    </row>
    <row r="201" spans="3:52" s="92" customFormat="1" ht="15" customHeight="1" x14ac:dyDescent="0.2">
      <c r="C201" s="298"/>
      <c r="D201" s="299"/>
      <c r="E201" s="299"/>
      <c r="F201" s="299"/>
      <c r="G201" s="299"/>
      <c r="H201" s="299"/>
      <c r="I201" s="299"/>
      <c r="J201" s="299"/>
      <c r="K201" s="299"/>
      <c r="L201" s="299"/>
      <c r="M201" s="299"/>
      <c r="N201" s="299"/>
      <c r="O201" s="299"/>
      <c r="P201" s="299"/>
      <c r="Q201" s="300"/>
      <c r="R201" s="261"/>
      <c r="S201" s="236"/>
      <c r="T201" s="236"/>
      <c r="U201" s="221"/>
      <c r="V201" s="221"/>
      <c r="W201" s="221"/>
      <c r="X201" s="236"/>
      <c r="Y201" s="236"/>
      <c r="Z201" s="236"/>
      <c r="AA201" s="221"/>
      <c r="AB201" s="221"/>
      <c r="AC201" s="236"/>
      <c r="AD201" s="236"/>
      <c r="AE201" s="236"/>
      <c r="AF201" s="221"/>
      <c r="AG201" s="221"/>
      <c r="AH201" s="221"/>
      <c r="AI201" s="236"/>
      <c r="AJ201" s="236"/>
      <c r="AK201" s="221"/>
      <c r="AL201" s="221"/>
      <c r="AM201" s="221"/>
      <c r="AN201" s="236"/>
      <c r="AO201" s="236"/>
      <c r="AP201" s="236"/>
      <c r="AQ201" s="221"/>
      <c r="AR201" s="221"/>
      <c r="AS201" s="222"/>
      <c r="AT201" s="246" t="str">
        <f t="shared" si="0"/>
        <v/>
      </c>
      <c r="AU201" s="247"/>
      <c r="AV201" s="248"/>
      <c r="AW201" s="228"/>
      <c r="AX201" s="229"/>
      <c r="AY201" s="229"/>
      <c r="AZ201" s="230"/>
    </row>
    <row r="202" spans="3:52" s="92" customFormat="1" ht="15" customHeight="1" x14ac:dyDescent="0.2">
      <c r="C202" s="283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5"/>
      <c r="R202" s="262"/>
      <c r="S202" s="235"/>
      <c r="T202" s="235"/>
      <c r="U202" s="219"/>
      <c r="V202" s="219"/>
      <c r="W202" s="219"/>
      <c r="X202" s="235"/>
      <c r="Y202" s="235"/>
      <c r="Z202" s="235"/>
      <c r="AA202" s="219"/>
      <c r="AB202" s="219"/>
      <c r="AC202" s="235"/>
      <c r="AD202" s="235"/>
      <c r="AE202" s="235"/>
      <c r="AF202" s="219"/>
      <c r="AG202" s="219"/>
      <c r="AH202" s="219"/>
      <c r="AI202" s="235"/>
      <c r="AJ202" s="235"/>
      <c r="AK202" s="219"/>
      <c r="AL202" s="219"/>
      <c r="AM202" s="219"/>
      <c r="AN202" s="235"/>
      <c r="AO202" s="235"/>
      <c r="AP202" s="235"/>
      <c r="AQ202" s="219"/>
      <c r="AR202" s="219"/>
      <c r="AS202" s="220"/>
      <c r="AT202" s="237" t="str">
        <f t="shared" si="0"/>
        <v/>
      </c>
      <c r="AU202" s="238"/>
      <c r="AV202" s="239"/>
      <c r="AW202" s="231"/>
      <c r="AX202" s="232"/>
      <c r="AY202" s="232"/>
      <c r="AZ202" s="233"/>
    </row>
    <row r="203" spans="3:52" s="92" customFormat="1" ht="15" customHeight="1" x14ac:dyDescent="0.2">
      <c r="C203" s="295"/>
      <c r="D203" s="296"/>
      <c r="E203" s="296"/>
      <c r="F203" s="296"/>
      <c r="G203" s="296"/>
      <c r="H203" s="296"/>
      <c r="I203" s="296"/>
      <c r="J203" s="296"/>
      <c r="K203" s="296"/>
      <c r="L203" s="296"/>
      <c r="M203" s="296"/>
      <c r="N203" s="296"/>
      <c r="O203" s="296"/>
      <c r="P203" s="296"/>
      <c r="Q203" s="297"/>
      <c r="R203" s="260"/>
      <c r="S203" s="254"/>
      <c r="T203" s="254"/>
      <c r="U203" s="249"/>
      <c r="V203" s="249"/>
      <c r="W203" s="249"/>
      <c r="X203" s="254"/>
      <c r="Y203" s="254"/>
      <c r="Z203" s="254"/>
      <c r="AA203" s="249"/>
      <c r="AB203" s="249"/>
      <c r="AC203" s="254"/>
      <c r="AD203" s="254"/>
      <c r="AE203" s="254"/>
      <c r="AF203" s="249"/>
      <c r="AG203" s="249"/>
      <c r="AH203" s="249"/>
      <c r="AI203" s="254"/>
      <c r="AJ203" s="254"/>
      <c r="AK203" s="249"/>
      <c r="AL203" s="249"/>
      <c r="AM203" s="249"/>
      <c r="AN203" s="254"/>
      <c r="AO203" s="254"/>
      <c r="AP203" s="254"/>
      <c r="AQ203" s="249"/>
      <c r="AR203" s="249"/>
      <c r="AS203" s="250"/>
      <c r="AT203" s="243" t="str">
        <f t="shared" si="0"/>
        <v/>
      </c>
      <c r="AU203" s="244"/>
      <c r="AV203" s="245"/>
      <c r="AW203" s="225"/>
      <c r="AX203" s="226"/>
      <c r="AY203" s="226"/>
      <c r="AZ203" s="227"/>
    </row>
    <row r="204" spans="3:52" s="92" customFormat="1" ht="15" customHeight="1" x14ac:dyDescent="0.2">
      <c r="C204" s="298"/>
      <c r="D204" s="299"/>
      <c r="E204" s="299"/>
      <c r="F204" s="299"/>
      <c r="G204" s="299"/>
      <c r="H204" s="299"/>
      <c r="I204" s="299"/>
      <c r="J204" s="299"/>
      <c r="K204" s="299"/>
      <c r="L204" s="299"/>
      <c r="M204" s="299"/>
      <c r="N204" s="299"/>
      <c r="O204" s="299"/>
      <c r="P204" s="299"/>
      <c r="Q204" s="300"/>
      <c r="R204" s="261"/>
      <c r="S204" s="236"/>
      <c r="T204" s="236"/>
      <c r="U204" s="221"/>
      <c r="V204" s="221"/>
      <c r="W204" s="221"/>
      <c r="X204" s="236"/>
      <c r="Y204" s="236"/>
      <c r="Z204" s="236"/>
      <c r="AA204" s="221"/>
      <c r="AB204" s="221"/>
      <c r="AC204" s="236"/>
      <c r="AD204" s="236"/>
      <c r="AE204" s="236"/>
      <c r="AF204" s="221"/>
      <c r="AG204" s="221"/>
      <c r="AH204" s="221"/>
      <c r="AI204" s="236"/>
      <c r="AJ204" s="236"/>
      <c r="AK204" s="221"/>
      <c r="AL204" s="221"/>
      <c r="AM204" s="221"/>
      <c r="AN204" s="236"/>
      <c r="AO204" s="236"/>
      <c r="AP204" s="236"/>
      <c r="AQ204" s="221"/>
      <c r="AR204" s="221"/>
      <c r="AS204" s="222"/>
      <c r="AT204" s="246" t="str">
        <f t="shared" si="0"/>
        <v/>
      </c>
      <c r="AU204" s="247"/>
      <c r="AV204" s="248"/>
      <c r="AW204" s="228"/>
      <c r="AX204" s="229"/>
      <c r="AY204" s="229"/>
      <c r="AZ204" s="230"/>
    </row>
    <row r="205" spans="3:52" s="92" customFormat="1" ht="15" customHeight="1" x14ac:dyDescent="0.2">
      <c r="C205" s="283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5"/>
      <c r="R205" s="262"/>
      <c r="S205" s="235"/>
      <c r="T205" s="235"/>
      <c r="U205" s="219"/>
      <c r="V205" s="219"/>
      <c r="W205" s="219"/>
      <c r="X205" s="235"/>
      <c r="Y205" s="235"/>
      <c r="Z205" s="235"/>
      <c r="AA205" s="219"/>
      <c r="AB205" s="219"/>
      <c r="AC205" s="235"/>
      <c r="AD205" s="235"/>
      <c r="AE205" s="235"/>
      <c r="AF205" s="219"/>
      <c r="AG205" s="219"/>
      <c r="AH205" s="219"/>
      <c r="AI205" s="235"/>
      <c r="AJ205" s="235"/>
      <c r="AK205" s="219"/>
      <c r="AL205" s="219"/>
      <c r="AM205" s="219"/>
      <c r="AN205" s="235"/>
      <c r="AO205" s="235"/>
      <c r="AP205" s="235"/>
      <c r="AQ205" s="219"/>
      <c r="AR205" s="219"/>
      <c r="AS205" s="220"/>
      <c r="AT205" s="237" t="str">
        <f t="shared" si="0"/>
        <v/>
      </c>
      <c r="AU205" s="238"/>
      <c r="AV205" s="239"/>
      <c r="AW205" s="231"/>
      <c r="AX205" s="232"/>
      <c r="AY205" s="232"/>
      <c r="AZ205" s="233"/>
    </row>
    <row r="206" spans="3:52" s="92" customFormat="1" ht="15" customHeight="1" x14ac:dyDescent="0.2">
      <c r="C206" s="295"/>
      <c r="D206" s="296"/>
      <c r="E206" s="296"/>
      <c r="F206" s="296"/>
      <c r="G206" s="296"/>
      <c r="H206" s="296"/>
      <c r="I206" s="296"/>
      <c r="J206" s="296"/>
      <c r="K206" s="296"/>
      <c r="L206" s="296"/>
      <c r="M206" s="296"/>
      <c r="N206" s="296"/>
      <c r="O206" s="296"/>
      <c r="P206" s="296"/>
      <c r="Q206" s="297"/>
      <c r="R206" s="260"/>
      <c r="S206" s="254"/>
      <c r="T206" s="254"/>
      <c r="U206" s="249"/>
      <c r="V206" s="249"/>
      <c r="W206" s="249"/>
      <c r="X206" s="254"/>
      <c r="Y206" s="254"/>
      <c r="Z206" s="254"/>
      <c r="AA206" s="249"/>
      <c r="AB206" s="249"/>
      <c r="AC206" s="254"/>
      <c r="AD206" s="254"/>
      <c r="AE206" s="254"/>
      <c r="AF206" s="249"/>
      <c r="AG206" s="249"/>
      <c r="AH206" s="249"/>
      <c r="AI206" s="254"/>
      <c r="AJ206" s="254"/>
      <c r="AK206" s="249"/>
      <c r="AL206" s="249"/>
      <c r="AM206" s="249"/>
      <c r="AN206" s="254"/>
      <c r="AO206" s="254"/>
      <c r="AP206" s="254"/>
      <c r="AQ206" s="249"/>
      <c r="AR206" s="249"/>
      <c r="AS206" s="250"/>
      <c r="AT206" s="243" t="str">
        <f t="shared" si="0"/>
        <v/>
      </c>
      <c r="AU206" s="244"/>
      <c r="AV206" s="245"/>
      <c r="AW206" s="225"/>
      <c r="AX206" s="226"/>
      <c r="AY206" s="226"/>
      <c r="AZ206" s="227"/>
    </row>
    <row r="207" spans="3:52" s="92" customFormat="1" ht="15" customHeight="1" x14ac:dyDescent="0.2">
      <c r="C207" s="298"/>
      <c r="D207" s="299"/>
      <c r="E207" s="299"/>
      <c r="F207" s="299"/>
      <c r="G207" s="299"/>
      <c r="H207" s="299"/>
      <c r="I207" s="299"/>
      <c r="J207" s="299"/>
      <c r="K207" s="299"/>
      <c r="L207" s="299"/>
      <c r="M207" s="299"/>
      <c r="N207" s="299"/>
      <c r="O207" s="299"/>
      <c r="P207" s="299"/>
      <c r="Q207" s="300"/>
      <c r="R207" s="261"/>
      <c r="S207" s="236"/>
      <c r="T207" s="236"/>
      <c r="U207" s="221"/>
      <c r="V207" s="221"/>
      <c r="W207" s="221"/>
      <c r="X207" s="236"/>
      <c r="Y207" s="236"/>
      <c r="Z207" s="236"/>
      <c r="AA207" s="221"/>
      <c r="AB207" s="221"/>
      <c r="AC207" s="236"/>
      <c r="AD207" s="236"/>
      <c r="AE207" s="236"/>
      <c r="AF207" s="221"/>
      <c r="AG207" s="221"/>
      <c r="AH207" s="221"/>
      <c r="AI207" s="236"/>
      <c r="AJ207" s="236"/>
      <c r="AK207" s="221"/>
      <c r="AL207" s="221"/>
      <c r="AM207" s="221"/>
      <c r="AN207" s="236"/>
      <c r="AO207" s="236"/>
      <c r="AP207" s="236"/>
      <c r="AQ207" s="221"/>
      <c r="AR207" s="221"/>
      <c r="AS207" s="222"/>
      <c r="AT207" s="246" t="str">
        <f t="shared" si="0"/>
        <v/>
      </c>
      <c r="AU207" s="247"/>
      <c r="AV207" s="248"/>
      <c r="AW207" s="228"/>
      <c r="AX207" s="229"/>
      <c r="AY207" s="229"/>
      <c r="AZ207" s="230"/>
    </row>
    <row r="208" spans="3:52" s="92" customFormat="1" ht="15" customHeight="1" x14ac:dyDescent="0.2">
      <c r="C208" s="283"/>
      <c r="D208" s="284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5"/>
      <c r="R208" s="262"/>
      <c r="S208" s="235"/>
      <c r="T208" s="235"/>
      <c r="U208" s="219"/>
      <c r="V208" s="219"/>
      <c r="W208" s="219"/>
      <c r="X208" s="235"/>
      <c r="Y208" s="235"/>
      <c r="Z208" s="235"/>
      <c r="AA208" s="219"/>
      <c r="AB208" s="219"/>
      <c r="AC208" s="235"/>
      <c r="AD208" s="235"/>
      <c r="AE208" s="235"/>
      <c r="AF208" s="219"/>
      <c r="AG208" s="219"/>
      <c r="AH208" s="219"/>
      <c r="AI208" s="235"/>
      <c r="AJ208" s="235"/>
      <c r="AK208" s="219"/>
      <c r="AL208" s="219"/>
      <c r="AM208" s="219"/>
      <c r="AN208" s="235"/>
      <c r="AO208" s="235"/>
      <c r="AP208" s="235"/>
      <c r="AQ208" s="219"/>
      <c r="AR208" s="219"/>
      <c r="AS208" s="220"/>
      <c r="AT208" s="237" t="str">
        <f t="shared" si="0"/>
        <v/>
      </c>
      <c r="AU208" s="238"/>
      <c r="AV208" s="239"/>
      <c r="AW208" s="231"/>
      <c r="AX208" s="232"/>
      <c r="AY208" s="232"/>
      <c r="AZ208" s="233"/>
    </row>
    <row r="209" spans="1:53" s="92" customFormat="1" ht="15" customHeight="1" x14ac:dyDescent="0.2">
      <c r="C209" s="295"/>
      <c r="D209" s="296"/>
      <c r="E209" s="296"/>
      <c r="F209" s="296"/>
      <c r="G209" s="296"/>
      <c r="H209" s="296"/>
      <c r="I209" s="296"/>
      <c r="J209" s="296"/>
      <c r="K209" s="296"/>
      <c r="L209" s="296"/>
      <c r="M209" s="296"/>
      <c r="N209" s="296"/>
      <c r="O209" s="296"/>
      <c r="P209" s="296"/>
      <c r="Q209" s="297"/>
      <c r="R209" s="260"/>
      <c r="S209" s="254"/>
      <c r="T209" s="254"/>
      <c r="U209" s="249"/>
      <c r="V209" s="249"/>
      <c r="W209" s="249"/>
      <c r="X209" s="254"/>
      <c r="Y209" s="254"/>
      <c r="Z209" s="254"/>
      <c r="AA209" s="249"/>
      <c r="AB209" s="249"/>
      <c r="AC209" s="254"/>
      <c r="AD209" s="254"/>
      <c r="AE209" s="254"/>
      <c r="AF209" s="249"/>
      <c r="AG209" s="249"/>
      <c r="AH209" s="249"/>
      <c r="AI209" s="254"/>
      <c r="AJ209" s="254"/>
      <c r="AK209" s="249"/>
      <c r="AL209" s="249"/>
      <c r="AM209" s="249"/>
      <c r="AN209" s="254"/>
      <c r="AO209" s="254"/>
      <c r="AP209" s="254"/>
      <c r="AQ209" s="249"/>
      <c r="AR209" s="249"/>
      <c r="AS209" s="250"/>
      <c r="AT209" s="243" t="str">
        <f t="shared" si="0"/>
        <v/>
      </c>
      <c r="AU209" s="244"/>
      <c r="AV209" s="245"/>
      <c r="AW209" s="225"/>
      <c r="AX209" s="226"/>
      <c r="AY209" s="226"/>
      <c r="AZ209" s="227"/>
    </row>
    <row r="210" spans="1:53" s="92" customFormat="1" ht="15" customHeight="1" x14ac:dyDescent="0.2">
      <c r="C210" s="298"/>
      <c r="D210" s="299"/>
      <c r="E210" s="299"/>
      <c r="F210" s="299"/>
      <c r="G210" s="299"/>
      <c r="H210" s="299"/>
      <c r="I210" s="299"/>
      <c r="J210" s="299"/>
      <c r="K210" s="299"/>
      <c r="L210" s="299"/>
      <c r="M210" s="299"/>
      <c r="N210" s="299"/>
      <c r="O210" s="299"/>
      <c r="P210" s="299"/>
      <c r="Q210" s="300"/>
      <c r="R210" s="261"/>
      <c r="S210" s="236"/>
      <c r="T210" s="236"/>
      <c r="U210" s="221"/>
      <c r="V210" s="221"/>
      <c r="W210" s="221"/>
      <c r="X210" s="236"/>
      <c r="Y210" s="236"/>
      <c r="Z210" s="236"/>
      <c r="AA210" s="221"/>
      <c r="AB210" s="221"/>
      <c r="AC210" s="236"/>
      <c r="AD210" s="236"/>
      <c r="AE210" s="236"/>
      <c r="AF210" s="221"/>
      <c r="AG210" s="221"/>
      <c r="AH210" s="221"/>
      <c r="AI210" s="236"/>
      <c r="AJ210" s="236"/>
      <c r="AK210" s="221"/>
      <c r="AL210" s="221"/>
      <c r="AM210" s="221"/>
      <c r="AN210" s="236"/>
      <c r="AO210" s="236"/>
      <c r="AP210" s="236"/>
      <c r="AQ210" s="221"/>
      <c r="AR210" s="221"/>
      <c r="AS210" s="222"/>
      <c r="AT210" s="246" t="str">
        <f t="shared" si="0"/>
        <v/>
      </c>
      <c r="AU210" s="247"/>
      <c r="AV210" s="248"/>
      <c r="AW210" s="228"/>
      <c r="AX210" s="229"/>
      <c r="AY210" s="229"/>
      <c r="AZ210" s="230"/>
    </row>
    <row r="211" spans="1:53" s="92" customFormat="1" ht="15" customHeight="1" x14ac:dyDescent="0.2">
      <c r="C211" s="283"/>
      <c r="D211" s="284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5"/>
      <c r="R211" s="262"/>
      <c r="S211" s="235"/>
      <c r="T211" s="235"/>
      <c r="U211" s="219"/>
      <c r="V211" s="219"/>
      <c r="W211" s="219"/>
      <c r="X211" s="235"/>
      <c r="Y211" s="235"/>
      <c r="Z211" s="235"/>
      <c r="AA211" s="219"/>
      <c r="AB211" s="219"/>
      <c r="AC211" s="235"/>
      <c r="AD211" s="235"/>
      <c r="AE211" s="235"/>
      <c r="AF211" s="219"/>
      <c r="AG211" s="219"/>
      <c r="AH211" s="219"/>
      <c r="AI211" s="235"/>
      <c r="AJ211" s="235"/>
      <c r="AK211" s="219"/>
      <c r="AL211" s="219"/>
      <c r="AM211" s="219"/>
      <c r="AN211" s="235"/>
      <c r="AO211" s="235"/>
      <c r="AP211" s="235"/>
      <c r="AQ211" s="219"/>
      <c r="AR211" s="219"/>
      <c r="AS211" s="220"/>
      <c r="AT211" s="237" t="str">
        <f t="shared" si="0"/>
        <v/>
      </c>
      <c r="AU211" s="238"/>
      <c r="AV211" s="239"/>
      <c r="AW211" s="231"/>
      <c r="AX211" s="232"/>
      <c r="AY211" s="232"/>
      <c r="AZ211" s="233"/>
    </row>
    <row r="212" spans="1:53" s="92" customFormat="1" ht="15" customHeight="1" x14ac:dyDescent="0.2">
      <c r="C212" s="295"/>
      <c r="D212" s="296"/>
      <c r="E212" s="296"/>
      <c r="F212" s="296"/>
      <c r="G212" s="296"/>
      <c r="H212" s="296"/>
      <c r="I212" s="296"/>
      <c r="J212" s="296"/>
      <c r="K212" s="296"/>
      <c r="L212" s="296"/>
      <c r="M212" s="296"/>
      <c r="N212" s="296"/>
      <c r="O212" s="296"/>
      <c r="P212" s="296"/>
      <c r="Q212" s="297"/>
      <c r="R212" s="260"/>
      <c r="S212" s="254"/>
      <c r="T212" s="254"/>
      <c r="U212" s="249"/>
      <c r="V212" s="249"/>
      <c r="W212" s="249"/>
      <c r="X212" s="254"/>
      <c r="Y212" s="254"/>
      <c r="Z212" s="254"/>
      <c r="AA212" s="249"/>
      <c r="AB212" s="249"/>
      <c r="AC212" s="254"/>
      <c r="AD212" s="254"/>
      <c r="AE212" s="254"/>
      <c r="AF212" s="249"/>
      <c r="AG212" s="249"/>
      <c r="AH212" s="249"/>
      <c r="AI212" s="254"/>
      <c r="AJ212" s="254"/>
      <c r="AK212" s="249"/>
      <c r="AL212" s="249"/>
      <c r="AM212" s="249"/>
      <c r="AN212" s="254"/>
      <c r="AO212" s="254"/>
      <c r="AP212" s="254"/>
      <c r="AQ212" s="249"/>
      <c r="AR212" s="249"/>
      <c r="AS212" s="250"/>
      <c r="AT212" s="243" t="str">
        <f t="shared" si="0"/>
        <v/>
      </c>
      <c r="AU212" s="244"/>
      <c r="AV212" s="245"/>
      <c r="AW212" s="225"/>
      <c r="AX212" s="226"/>
      <c r="AY212" s="226"/>
      <c r="AZ212" s="227"/>
    </row>
    <row r="213" spans="1:53" s="92" customFormat="1" ht="15" customHeight="1" x14ac:dyDescent="0.2">
      <c r="C213" s="298"/>
      <c r="D213" s="299"/>
      <c r="E213" s="299"/>
      <c r="F213" s="299"/>
      <c r="G213" s="299"/>
      <c r="H213" s="299"/>
      <c r="I213" s="299"/>
      <c r="J213" s="299"/>
      <c r="K213" s="299"/>
      <c r="L213" s="299"/>
      <c r="M213" s="299"/>
      <c r="N213" s="299"/>
      <c r="O213" s="299"/>
      <c r="P213" s="299"/>
      <c r="Q213" s="300"/>
      <c r="R213" s="261"/>
      <c r="S213" s="236"/>
      <c r="T213" s="236"/>
      <c r="U213" s="221"/>
      <c r="V213" s="221"/>
      <c r="W213" s="221"/>
      <c r="X213" s="236"/>
      <c r="Y213" s="236"/>
      <c r="Z213" s="236"/>
      <c r="AA213" s="221"/>
      <c r="AB213" s="221"/>
      <c r="AC213" s="236"/>
      <c r="AD213" s="236"/>
      <c r="AE213" s="236"/>
      <c r="AF213" s="221"/>
      <c r="AG213" s="221"/>
      <c r="AH213" s="221"/>
      <c r="AI213" s="236"/>
      <c r="AJ213" s="236"/>
      <c r="AK213" s="221"/>
      <c r="AL213" s="221"/>
      <c r="AM213" s="221"/>
      <c r="AN213" s="236"/>
      <c r="AO213" s="236"/>
      <c r="AP213" s="236"/>
      <c r="AQ213" s="221"/>
      <c r="AR213" s="221"/>
      <c r="AS213" s="222"/>
      <c r="AT213" s="246" t="str">
        <f t="shared" si="0"/>
        <v/>
      </c>
      <c r="AU213" s="247"/>
      <c r="AV213" s="248"/>
      <c r="AW213" s="228"/>
      <c r="AX213" s="229"/>
      <c r="AY213" s="229"/>
      <c r="AZ213" s="230"/>
    </row>
    <row r="214" spans="1:53" s="92" customFormat="1" ht="15" customHeight="1" x14ac:dyDescent="0.2">
      <c r="C214" s="283"/>
      <c r="D214" s="284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5"/>
      <c r="R214" s="262"/>
      <c r="S214" s="235"/>
      <c r="T214" s="235"/>
      <c r="U214" s="219"/>
      <c r="V214" s="219"/>
      <c r="W214" s="219"/>
      <c r="X214" s="235"/>
      <c r="Y214" s="235"/>
      <c r="Z214" s="235"/>
      <c r="AA214" s="219"/>
      <c r="AB214" s="219"/>
      <c r="AC214" s="235"/>
      <c r="AD214" s="235"/>
      <c r="AE214" s="235"/>
      <c r="AF214" s="219"/>
      <c r="AG214" s="219"/>
      <c r="AH214" s="219"/>
      <c r="AI214" s="235"/>
      <c r="AJ214" s="235"/>
      <c r="AK214" s="219"/>
      <c r="AL214" s="219"/>
      <c r="AM214" s="219"/>
      <c r="AN214" s="235"/>
      <c r="AO214" s="235"/>
      <c r="AP214" s="235"/>
      <c r="AQ214" s="219"/>
      <c r="AR214" s="219"/>
      <c r="AS214" s="220"/>
      <c r="AT214" s="237" t="str">
        <f t="shared" si="0"/>
        <v/>
      </c>
      <c r="AU214" s="238"/>
      <c r="AV214" s="239"/>
      <c r="AW214" s="231"/>
      <c r="AX214" s="232"/>
      <c r="AY214" s="232"/>
      <c r="AZ214" s="233"/>
    </row>
    <row r="215" spans="1:53" s="92" customFormat="1" ht="15" customHeight="1" x14ac:dyDescent="0.2">
      <c r="C215" s="295"/>
      <c r="D215" s="296"/>
      <c r="E215" s="296"/>
      <c r="F215" s="296"/>
      <c r="G215" s="296"/>
      <c r="H215" s="296"/>
      <c r="I215" s="296"/>
      <c r="J215" s="296"/>
      <c r="K215" s="296"/>
      <c r="L215" s="296"/>
      <c r="M215" s="296"/>
      <c r="N215" s="296"/>
      <c r="O215" s="296"/>
      <c r="P215" s="296"/>
      <c r="Q215" s="297"/>
      <c r="R215" s="260"/>
      <c r="S215" s="254"/>
      <c r="T215" s="254"/>
      <c r="U215" s="249"/>
      <c r="V215" s="249"/>
      <c r="W215" s="249"/>
      <c r="X215" s="254"/>
      <c r="Y215" s="254"/>
      <c r="Z215" s="254"/>
      <c r="AA215" s="249"/>
      <c r="AB215" s="249"/>
      <c r="AC215" s="254"/>
      <c r="AD215" s="254"/>
      <c r="AE215" s="254"/>
      <c r="AF215" s="249"/>
      <c r="AG215" s="249"/>
      <c r="AH215" s="249"/>
      <c r="AI215" s="254"/>
      <c r="AJ215" s="254"/>
      <c r="AK215" s="249"/>
      <c r="AL215" s="249"/>
      <c r="AM215" s="249"/>
      <c r="AN215" s="254"/>
      <c r="AO215" s="254"/>
      <c r="AP215" s="254"/>
      <c r="AQ215" s="249"/>
      <c r="AR215" s="249"/>
      <c r="AS215" s="250"/>
      <c r="AT215" s="243" t="str">
        <f t="shared" si="0"/>
        <v/>
      </c>
      <c r="AU215" s="244"/>
      <c r="AV215" s="245"/>
      <c r="AW215" s="225"/>
      <c r="AX215" s="226"/>
      <c r="AY215" s="226"/>
      <c r="AZ215" s="227"/>
    </row>
    <row r="216" spans="1:53" s="92" customFormat="1" ht="15" customHeight="1" x14ac:dyDescent="0.2">
      <c r="C216" s="298"/>
      <c r="D216" s="299"/>
      <c r="E216" s="299"/>
      <c r="F216" s="299"/>
      <c r="G216" s="299"/>
      <c r="H216" s="299"/>
      <c r="I216" s="299"/>
      <c r="J216" s="299"/>
      <c r="K216" s="299"/>
      <c r="L216" s="299"/>
      <c r="M216" s="299"/>
      <c r="N216" s="299"/>
      <c r="O216" s="299"/>
      <c r="P216" s="299"/>
      <c r="Q216" s="300"/>
      <c r="R216" s="261"/>
      <c r="S216" s="236"/>
      <c r="T216" s="236"/>
      <c r="U216" s="221"/>
      <c r="V216" s="221"/>
      <c r="W216" s="221"/>
      <c r="X216" s="236"/>
      <c r="Y216" s="236"/>
      <c r="Z216" s="236"/>
      <c r="AA216" s="221"/>
      <c r="AB216" s="221"/>
      <c r="AC216" s="236"/>
      <c r="AD216" s="236"/>
      <c r="AE216" s="236"/>
      <c r="AF216" s="221"/>
      <c r="AG216" s="221"/>
      <c r="AH216" s="221"/>
      <c r="AI216" s="236"/>
      <c r="AJ216" s="236"/>
      <c r="AK216" s="221"/>
      <c r="AL216" s="221"/>
      <c r="AM216" s="221"/>
      <c r="AN216" s="236"/>
      <c r="AO216" s="236"/>
      <c r="AP216" s="236"/>
      <c r="AQ216" s="221"/>
      <c r="AR216" s="221"/>
      <c r="AS216" s="222"/>
      <c r="AT216" s="246" t="str">
        <f t="shared" si="0"/>
        <v/>
      </c>
      <c r="AU216" s="247"/>
      <c r="AV216" s="248"/>
      <c r="AW216" s="228"/>
      <c r="AX216" s="229"/>
      <c r="AY216" s="229"/>
      <c r="AZ216" s="230"/>
    </row>
    <row r="217" spans="1:53" s="92" customFormat="1" ht="15" customHeight="1" x14ac:dyDescent="0.2">
      <c r="C217" s="283"/>
      <c r="D217" s="284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5"/>
      <c r="R217" s="262"/>
      <c r="S217" s="235"/>
      <c r="T217" s="235"/>
      <c r="U217" s="219"/>
      <c r="V217" s="219"/>
      <c r="W217" s="219"/>
      <c r="X217" s="235"/>
      <c r="Y217" s="235"/>
      <c r="Z217" s="235"/>
      <c r="AA217" s="219"/>
      <c r="AB217" s="219"/>
      <c r="AC217" s="235"/>
      <c r="AD217" s="235"/>
      <c r="AE217" s="235"/>
      <c r="AF217" s="219"/>
      <c r="AG217" s="219"/>
      <c r="AH217" s="219"/>
      <c r="AI217" s="235"/>
      <c r="AJ217" s="235"/>
      <c r="AK217" s="219"/>
      <c r="AL217" s="219"/>
      <c r="AM217" s="219"/>
      <c r="AN217" s="235"/>
      <c r="AO217" s="235"/>
      <c r="AP217" s="235"/>
      <c r="AQ217" s="219"/>
      <c r="AR217" s="219"/>
      <c r="AS217" s="220"/>
      <c r="AT217" s="237" t="str">
        <f t="shared" si="0"/>
        <v/>
      </c>
      <c r="AU217" s="238"/>
      <c r="AV217" s="239"/>
      <c r="AW217" s="231"/>
      <c r="AX217" s="232"/>
      <c r="AY217" s="232"/>
      <c r="AZ217" s="233"/>
    </row>
    <row r="218" spans="1:53" s="92" customFormat="1" ht="15" customHeight="1" x14ac:dyDescent="0.2">
      <c r="C218" s="286"/>
      <c r="D218" s="287"/>
      <c r="E218" s="287"/>
      <c r="F218" s="287"/>
      <c r="G218" s="287"/>
      <c r="H218" s="287"/>
      <c r="I218" s="287"/>
      <c r="J218" s="287"/>
      <c r="K218" s="287"/>
      <c r="L218" s="287"/>
      <c r="M218" s="287"/>
      <c r="N218" s="287"/>
      <c r="O218" s="287"/>
      <c r="P218" s="287"/>
      <c r="Q218" s="288"/>
      <c r="R218" s="260"/>
      <c r="S218" s="254"/>
      <c r="T218" s="254"/>
      <c r="U218" s="249"/>
      <c r="V218" s="249"/>
      <c r="W218" s="249"/>
      <c r="X218" s="254"/>
      <c r="Y218" s="254"/>
      <c r="Z218" s="254"/>
      <c r="AA218" s="249"/>
      <c r="AB218" s="249"/>
      <c r="AC218" s="254"/>
      <c r="AD218" s="254"/>
      <c r="AE218" s="254"/>
      <c r="AF218" s="249"/>
      <c r="AG218" s="249"/>
      <c r="AH218" s="249"/>
      <c r="AI218" s="254"/>
      <c r="AJ218" s="254"/>
      <c r="AK218" s="249"/>
      <c r="AL218" s="249"/>
      <c r="AM218" s="249"/>
      <c r="AN218" s="254"/>
      <c r="AO218" s="254"/>
      <c r="AP218" s="254"/>
      <c r="AQ218" s="249"/>
      <c r="AR218" s="249"/>
      <c r="AS218" s="250"/>
      <c r="AT218" s="243" t="str">
        <f t="shared" si="0"/>
        <v/>
      </c>
      <c r="AU218" s="244"/>
      <c r="AV218" s="245"/>
      <c r="AW218" s="225"/>
      <c r="AX218" s="226"/>
      <c r="AY218" s="226"/>
      <c r="AZ218" s="227"/>
    </row>
    <row r="219" spans="1:53" s="92" customFormat="1" ht="15" customHeight="1" x14ac:dyDescent="0.2">
      <c r="C219" s="289"/>
      <c r="D219" s="290"/>
      <c r="E219" s="290"/>
      <c r="F219" s="290"/>
      <c r="G219" s="290"/>
      <c r="H219" s="290"/>
      <c r="I219" s="290"/>
      <c r="J219" s="290"/>
      <c r="K219" s="290"/>
      <c r="L219" s="290"/>
      <c r="M219" s="290"/>
      <c r="N219" s="290"/>
      <c r="O219" s="290"/>
      <c r="P219" s="290"/>
      <c r="Q219" s="291"/>
      <c r="R219" s="261"/>
      <c r="S219" s="236"/>
      <c r="T219" s="236"/>
      <c r="U219" s="221"/>
      <c r="V219" s="221"/>
      <c r="W219" s="221"/>
      <c r="X219" s="236"/>
      <c r="Y219" s="236"/>
      <c r="Z219" s="236"/>
      <c r="AA219" s="221"/>
      <c r="AB219" s="221"/>
      <c r="AC219" s="236"/>
      <c r="AD219" s="236"/>
      <c r="AE219" s="236"/>
      <c r="AF219" s="221"/>
      <c r="AG219" s="221"/>
      <c r="AH219" s="221"/>
      <c r="AI219" s="236"/>
      <c r="AJ219" s="236"/>
      <c r="AK219" s="221"/>
      <c r="AL219" s="221"/>
      <c r="AM219" s="221"/>
      <c r="AN219" s="236"/>
      <c r="AO219" s="236"/>
      <c r="AP219" s="236"/>
      <c r="AQ219" s="221"/>
      <c r="AR219" s="221"/>
      <c r="AS219" s="222"/>
      <c r="AT219" s="246" t="str">
        <f t="shared" si="0"/>
        <v/>
      </c>
      <c r="AU219" s="247"/>
      <c r="AV219" s="248"/>
      <c r="AW219" s="228"/>
      <c r="AX219" s="229"/>
      <c r="AY219" s="229"/>
      <c r="AZ219" s="230"/>
    </row>
    <row r="220" spans="1:53" s="92" customFormat="1" ht="15" customHeight="1" x14ac:dyDescent="0.2">
      <c r="C220" s="292"/>
      <c r="D220" s="293"/>
      <c r="E220" s="293"/>
      <c r="F220" s="293"/>
      <c r="G220" s="293"/>
      <c r="H220" s="293"/>
      <c r="I220" s="293"/>
      <c r="J220" s="293"/>
      <c r="K220" s="293"/>
      <c r="L220" s="293"/>
      <c r="M220" s="293"/>
      <c r="N220" s="293"/>
      <c r="O220" s="293"/>
      <c r="P220" s="293"/>
      <c r="Q220" s="294"/>
      <c r="R220" s="262"/>
      <c r="S220" s="235"/>
      <c r="T220" s="235"/>
      <c r="U220" s="219"/>
      <c r="V220" s="219"/>
      <c r="W220" s="219"/>
      <c r="X220" s="235"/>
      <c r="Y220" s="235"/>
      <c r="Z220" s="235"/>
      <c r="AA220" s="219"/>
      <c r="AB220" s="219"/>
      <c r="AC220" s="235"/>
      <c r="AD220" s="235"/>
      <c r="AE220" s="235"/>
      <c r="AF220" s="219"/>
      <c r="AG220" s="219"/>
      <c r="AH220" s="219"/>
      <c r="AI220" s="235"/>
      <c r="AJ220" s="235"/>
      <c r="AK220" s="219"/>
      <c r="AL220" s="219"/>
      <c r="AM220" s="219"/>
      <c r="AN220" s="235"/>
      <c r="AO220" s="235"/>
      <c r="AP220" s="235"/>
      <c r="AQ220" s="219"/>
      <c r="AR220" s="219"/>
      <c r="AS220" s="220"/>
      <c r="AT220" s="237" t="str">
        <f t="shared" si="0"/>
        <v/>
      </c>
      <c r="AU220" s="238"/>
      <c r="AV220" s="239"/>
      <c r="AW220" s="231"/>
      <c r="AX220" s="232"/>
      <c r="AY220" s="232"/>
      <c r="AZ220" s="233"/>
    </row>
    <row r="221" spans="1:53" ht="18" customHeight="1" x14ac:dyDescent="0.3">
      <c r="C221" s="108" t="s">
        <v>288</v>
      </c>
    </row>
    <row r="222" spans="1:53" ht="15.75" x14ac:dyDescent="0.25">
      <c r="A222" s="204"/>
      <c r="B222" s="203" t="s">
        <v>806</v>
      </c>
      <c r="C222" s="200"/>
      <c r="D222" s="200"/>
      <c r="E222" s="201"/>
      <c r="F222" s="201"/>
      <c r="G222" s="201"/>
      <c r="H222" s="201"/>
      <c r="I222" s="201"/>
      <c r="J222" s="201"/>
      <c r="K222" s="201"/>
      <c r="L222" s="201"/>
      <c r="M222" s="201"/>
      <c r="N222" s="201"/>
      <c r="O222" s="201"/>
      <c r="P222" s="201"/>
      <c r="Q222" s="201"/>
      <c r="R222" s="201"/>
      <c r="S222" s="201"/>
      <c r="T222" s="201"/>
      <c r="U222" s="201"/>
      <c r="V222" s="201"/>
      <c r="W222" s="201"/>
      <c r="X222" s="201"/>
      <c r="Y222" s="201"/>
      <c r="Z222" s="201"/>
      <c r="AA222" s="201"/>
      <c r="AB222" s="201"/>
      <c r="AC222" s="201"/>
      <c r="AD222" s="201"/>
      <c r="AE222" s="201"/>
      <c r="AF222" s="201"/>
      <c r="AG222" s="201"/>
      <c r="AH222" s="201"/>
      <c r="AI222" s="201"/>
      <c r="AJ222" s="201"/>
      <c r="AK222" s="201"/>
      <c r="AL222" s="201"/>
      <c r="AM222" s="201"/>
      <c r="AN222" s="201"/>
      <c r="AO222" s="201"/>
      <c r="AP222" s="201"/>
      <c r="AQ222" s="201"/>
      <c r="AR222" s="201"/>
      <c r="AS222" s="201"/>
      <c r="AT222" s="201"/>
      <c r="AU222" s="201"/>
      <c r="AV222" s="201"/>
      <c r="AW222" s="201"/>
      <c r="AX222" s="201"/>
      <c r="AY222" s="201"/>
      <c r="AZ222" s="201"/>
      <c r="BA222" s="204"/>
    </row>
    <row r="223" spans="1:53" ht="4.5" customHeight="1" x14ac:dyDescent="0.2">
      <c r="A223" s="198"/>
      <c r="B223" s="199"/>
      <c r="C223" s="198"/>
      <c r="D223" s="198"/>
      <c r="E223" s="198"/>
      <c r="F223" s="198"/>
      <c r="G223" s="198"/>
      <c r="H223" s="198"/>
      <c r="I223" s="198"/>
      <c r="J223" s="198"/>
      <c r="K223" s="198"/>
      <c r="L223" s="198"/>
      <c r="M223" s="198"/>
      <c r="N223" s="198"/>
      <c r="O223" s="198"/>
      <c r="P223" s="198"/>
      <c r="Q223" s="198"/>
      <c r="R223" s="198"/>
      <c r="S223" s="198"/>
      <c r="T223" s="198"/>
      <c r="U223" s="198"/>
      <c r="V223" s="198"/>
      <c r="W223" s="198"/>
      <c r="X223" s="198"/>
      <c r="Y223" s="198"/>
      <c r="Z223" s="198"/>
      <c r="AA223" s="198"/>
      <c r="AB223" s="198"/>
      <c r="AC223" s="198"/>
      <c r="AD223" s="198"/>
      <c r="AE223" s="198"/>
      <c r="AF223" s="198"/>
      <c r="AG223" s="198"/>
      <c r="AH223" s="198"/>
      <c r="AI223" s="198"/>
      <c r="AJ223" s="198"/>
      <c r="AK223" s="198"/>
      <c r="AL223" s="198"/>
      <c r="AM223" s="198"/>
      <c r="AN223" s="202"/>
      <c r="AO223" s="198"/>
      <c r="AP223" s="198"/>
      <c r="AQ223" s="198"/>
      <c r="AR223" s="198"/>
      <c r="AS223" s="198"/>
      <c r="AT223" s="198"/>
      <c r="AU223" s="198"/>
      <c r="AV223" s="198"/>
      <c r="AW223" s="198"/>
      <c r="AX223" s="198"/>
      <c r="AY223" s="198"/>
      <c r="AZ223" s="198"/>
      <c r="BA223" s="198"/>
    </row>
    <row r="224" spans="1:53" ht="5.25" customHeight="1" x14ac:dyDescent="0.2">
      <c r="A224" s="206"/>
      <c r="B224" s="207"/>
      <c r="C224" s="207"/>
      <c r="D224" s="207"/>
      <c r="E224" s="207"/>
      <c r="F224" s="207"/>
      <c r="G224" s="207"/>
      <c r="H224" s="207"/>
      <c r="I224" s="207"/>
      <c r="J224" s="207"/>
      <c r="K224" s="207"/>
      <c r="L224" s="207"/>
      <c r="M224" s="207"/>
      <c r="N224" s="207"/>
      <c r="O224" s="207"/>
      <c r="P224" s="207"/>
      <c r="Q224" s="207"/>
      <c r="R224" s="207"/>
      <c r="S224" s="207"/>
      <c r="T224" s="207"/>
      <c r="U224" s="207"/>
      <c r="V224" s="207"/>
      <c r="W224" s="207"/>
      <c r="X224" s="207"/>
      <c r="Y224" s="207"/>
      <c r="Z224" s="207"/>
      <c r="AA224" s="207"/>
      <c r="AB224" s="207"/>
      <c r="AC224" s="207"/>
      <c r="AD224" s="207"/>
      <c r="AE224" s="207"/>
      <c r="AF224" s="207"/>
      <c r="AG224" s="207"/>
      <c r="AH224" s="207"/>
      <c r="AI224" s="207"/>
      <c r="AJ224" s="207"/>
      <c r="AK224" s="207"/>
      <c r="AL224" s="207"/>
      <c r="AM224" s="207"/>
      <c r="AN224" s="207"/>
      <c r="AO224" s="207"/>
      <c r="AP224" s="207"/>
      <c r="AQ224" s="207"/>
      <c r="AR224" s="207"/>
      <c r="AS224" s="207"/>
      <c r="AT224" s="207"/>
      <c r="AU224" s="207"/>
      <c r="AV224" s="207"/>
      <c r="AW224" s="207"/>
      <c r="AX224" s="207"/>
      <c r="AY224" s="207"/>
      <c r="AZ224" s="207"/>
      <c r="BA224" s="208"/>
    </row>
    <row r="225" spans="1:53" x14ac:dyDescent="0.2">
      <c r="A225" s="209"/>
      <c r="B225" s="205"/>
      <c r="C225" s="202"/>
      <c r="D225" s="202"/>
      <c r="E225" s="202"/>
      <c r="F225" s="202"/>
      <c r="G225" s="202"/>
      <c r="H225" s="202"/>
      <c r="I225" s="202"/>
      <c r="J225" s="202"/>
      <c r="K225" s="202"/>
      <c r="L225" s="202"/>
      <c r="M225" s="202"/>
      <c r="N225" s="202"/>
      <c r="O225" s="202"/>
      <c r="P225" s="202"/>
      <c r="Q225" s="202"/>
      <c r="R225" s="202"/>
      <c r="S225" s="202"/>
      <c r="T225" s="202"/>
      <c r="U225" s="202"/>
      <c r="V225" s="202"/>
      <c r="W225" s="202"/>
      <c r="X225" s="202"/>
      <c r="Y225" s="202"/>
      <c r="Z225" s="202"/>
      <c r="AA225" s="202"/>
      <c r="AB225" s="202"/>
      <c r="AC225" s="202"/>
      <c r="AD225" s="202"/>
      <c r="AE225" s="202"/>
      <c r="AF225" s="202"/>
      <c r="AG225" s="202"/>
      <c r="AH225" s="202"/>
      <c r="AI225" s="202"/>
      <c r="AJ225" s="202"/>
      <c r="AK225" s="202"/>
      <c r="AL225" s="202"/>
      <c r="AM225" s="202"/>
      <c r="AN225" s="202"/>
      <c r="AO225" s="202"/>
      <c r="AP225" s="202"/>
      <c r="AQ225" s="202"/>
      <c r="AR225" s="202"/>
      <c r="AS225" s="202"/>
      <c r="AT225" s="202"/>
      <c r="AU225" s="202"/>
      <c r="AV225" s="202"/>
      <c r="AW225" s="202"/>
      <c r="AX225" s="202"/>
      <c r="AY225" s="202"/>
      <c r="AZ225" s="202"/>
      <c r="BA225" s="210"/>
    </row>
    <row r="226" spans="1:53" x14ac:dyDescent="0.2">
      <c r="A226" s="209"/>
      <c r="B226" s="202"/>
      <c r="C226" s="202"/>
      <c r="D226" s="202"/>
      <c r="E226" s="202"/>
      <c r="F226" s="202"/>
      <c r="G226" s="202"/>
      <c r="H226" s="202"/>
      <c r="I226" s="202"/>
      <c r="J226" s="202"/>
      <c r="K226" s="202"/>
      <c r="L226" s="202"/>
      <c r="M226" s="202"/>
      <c r="N226" s="202"/>
      <c r="O226" s="202"/>
      <c r="P226" s="202"/>
      <c r="Q226" s="202"/>
      <c r="R226" s="202"/>
      <c r="S226" s="202"/>
      <c r="T226" s="202"/>
      <c r="U226" s="202"/>
      <c r="V226" s="202"/>
      <c r="W226" s="202"/>
      <c r="X226" s="202"/>
      <c r="Y226" s="202"/>
      <c r="Z226" s="202"/>
      <c r="AA226" s="202"/>
      <c r="AB226" s="202"/>
      <c r="AC226" s="202"/>
      <c r="AD226" s="202"/>
      <c r="AE226" s="202"/>
      <c r="AF226" s="202"/>
      <c r="AG226" s="202"/>
      <c r="AH226" s="202"/>
      <c r="AI226" s="202"/>
      <c r="AJ226" s="202"/>
      <c r="AK226" s="202"/>
      <c r="AL226" s="202"/>
      <c r="AM226" s="202"/>
      <c r="AN226" s="202"/>
      <c r="AO226" s="202"/>
      <c r="AP226" s="202"/>
      <c r="AQ226" s="202"/>
      <c r="AR226" s="202"/>
      <c r="AS226" s="202"/>
      <c r="AT226" s="202"/>
      <c r="AU226" s="202"/>
      <c r="AV226" s="202"/>
      <c r="AW226" s="202"/>
      <c r="AX226" s="202"/>
      <c r="AY226" s="202"/>
      <c r="AZ226" s="202"/>
      <c r="BA226" s="210"/>
    </row>
    <row r="227" spans="1:53" x14ac:dyDescent="0.2">
      <c r="A227" s="209"/>
      <c r="B227" s="202"/>
      <c r="C227" s="202"/>
      <c r="D227" s="202"/>
      <c r="E227" s="202"/>
      <c r="F227" s="202"/>
      <c r="G227" s="202"/>
      <c r="H227" s="202"/>
      <c r="I227" s="202"/>
      <c r="J227" s="202"/>
      <c r="K227" s="202"/>
      <c r="L227" s="202"/>
      <c r="M227" s="202"/>
      <c r="N227" s="202"/>
      <c r="O227" s="202"/>
      <c r="P227" s="202"/>
      <c r="Q227" s="202"/>
      <c r="R227" s="202"/>
      <c r="S227" s="202"/>
      <c r="T227" s="202"/>
      <c r="U227" s="202"/>
      <c r="V227" s="202"/>
      <c r="W227" s="202"/>
      <c r="X227" s="202"/>
      <c r="Y227" s="202"/>
      <c r="Z227" s="202"/>
      <c r="AA227" s="202"/>
      <c r="AB227" s="202"/>
      <c r="AC227" s="202"/>
      <c r="AD227" s="202"/>
      <c r="AE227" s="202"/>
      <c r="AF227" s="202"/>
      <c r="AG227" s="202"/>
      <c r="AH227" s="202"/>
      <c r="AI227" s="202"/>
      <c r="AJ227" s="202"/>
      <c r="AK227" s="202"/>
      <c r="AL227" s="202"/>
      <c r="AM227" s="202"/>
      <c r="AN227" s="202"/>
      <c r="AO227" s="202"/>
      <c r="AP227" s="202"/>
      <c r="AQ227" s="202"/>
      <c r="AR227" s="202"/>
      <c r="AS227" s="202"/>
      <c r="AT227" s="202"/>
      <c r="AU227" s="202"/>
      <c r="AV227" s="202"/>
      <c r="AW227" s="202"/>
      <c r="AX227" s="202"/>
      <c r="AY227" s="202"/>
      <c r="AZ227" s="202"/>
      <c r="BA227" s="210"/>
    </row>
    <row r="228" spans="1:53" x14ac:dyDescent="0.2">
      <c r="A228" s="209"/>
      <c r="B228" s="202"/>
      <c r="C228" s="202"/>
      <c r="D228" s="202"/>
      <c r="E228" s="202"/>
      <c r="F228" s="202"/>
      <c r="G228" s="202"/>
      <c r="H228" s="202"/>
      <c r="I228" s="202"/>
      <c r="J228" s="202"/>
      <c r="K228" s="202"/>
      <c r="L228" s="202"/>
      <c r="M228" s="202"/>
      <c r="N228" s="202"/>
      <c r="O228" s="202"/>
      <c r="P228" s="202"/>
      <c r="Q228" s="202"/>
      <c r="R228" s="202"/>
      <c r="S228" s="202"/>
      <c r="T228" s="202"/>
      <c r="U228" s="202"/>
      <c r="V228" s="202"/>
      <c r="W228" s="202"/>
      <c r="X228" s="202"/>
      <c r="Y228" s="202"/>
      <c r="Z228" s="202"/>
      <c r="AA228" s="202"/>
      <c r="AB228" s="202"/>
      <c r="AC228" s="202"/>
      <c r="AD228" s="202"/>
      <c r="AE228" s="202"/>
      <c r="AF228" s="202"/>
      <c r="AG228" s="202"/>
      <c r="AH228" s="202"/>
      <c r="AI228" s="202"/>
      <c r="AJ228" s="202"/>
      <c r="AK228" s="202"/>
      <c r="AL228" s="202"/>
      <c r="AM228" s="202"/>
      <c r="AN228" s="202"/>
      <c r="AO228" s="202"/>
      <c r="AP228" s="202"/>
      <c r="AQ228" s="202"/>
      <c r="AR228" s="202"/>
      <c r="AS228" s="202"/>
      <c r="AT228" s="202"/>
      <c r="AU228" s="202"/>
      <c r="AV228" s="202"/>
      <c r="AW228" s="202"/>
      <c r="AX228" s="202"/>
      <c r="AY228" s="202"/>
      <c r="AZ228" s="202"/>
      <c r="BA228" s="210"/>
    </row>
    <row r="229" spans="1:53" x14ac:dyDescent="0.2">
      <c r="A229" s="209"/>
      <c r="B229" s="202"/>
      <c r="C229" s="202"/>
      <c r="D229" s="202"/>
      <c r="E229" s="202"/>
      <c r="F229" s="202"/>
      <c r="G229" s="202"/>
      <c r="H229" s="202"/>
      <c r="I229" s="202"/>
      <c r="J229" s="202"/>
      <c r="K229" s="202"/>
      <c r="L229" s="202"/>
      <c r="M229" s="202"/>
      <c r="N229" s="202"/>
      <c r="O229" s="202"/>
      <c r="P229" s="202"/>
      <c r="Q229" s="202"/>
      <c r="R229" s="202"/>
      <c r="S229" s="202"/>
      <c r="T229" s="202"/>
      <c r="U229" s="202"/>
      <c r="V229" s="202"/>
      <c r="W229" s="202"/>
      <c r="X229" s="202"/>
      <c r="Y229" s="202"/>
      <c r="Z229" s="202"/>
      <c r="AA229" s="202"/>
      <c r="AB229" s="202"/>
      <c r="AC229" s="202"/>
      <c r="AD229" s="202"/>
      <c r="AE229" s="202"/>
      <c r="AF229" s="202"/>
      <c r="AG229" s="202"/>
      <c r="AH229" s="202"/>
      <c r="AI229" s="202"/>
      <c r="AJ229" s="202"/>
      <c r="AK229" s="202"/>
      <c r="AL229" s="202"/>
      <c r="AM229" s="202"/>
      <c r="AN229" s="202"/>
      <c r="AO229" s="202"/>
      <c r="AP229" s="202"/>
      <c r="AQ229" s="202"/>
      <c r="AR229" s="202"/>
      <c r="AS229" s="202"/>
      <c r="AT229" s="202"/>
      <c r="AU229" s="202"/>
      <c r="AV229" s="202"/>
      <c r="AW229" s="202"/>
      <c r="AX229" s="202"/>
      <c r="AY229" s="202"/>
      <c r="AZ229" s="202"/>
      <c r="BA229" s="210"/>
    </row>
    <row r="230" spans="1:53" x14ac:dyDescent="0.2">
      <c r="A230" s="209"/>
      <c r="B230" s="202"/>
      <c r="C230" s="202"/>
      <c r="D230" s="202"/>
      <c r="E230" s="202"/>
      <c r="F230" s="202"/>
      <c r="G230" s="202"/>
      <c r="H230" s="202"/>
      <c r="I230" s="202"/>
      <c r="J230" s="202"/>
      <c r="K230" s="202"/>
      <c r="L230" s="202"/>
      <c r="M230" s="202"/>
      <c r="N230" s="202"/>
      <c r="O230" s="202"/>
      <c r="P230" s="202"/>
      <c r="Q230" s="202"/>
      <c r="R230" s="202"/>
      <c r="S230" s="202"/>
      <c r="T230" s="202"/>
      <c r="U230" s="202"/>
      <c r="V230" s="202"/>
      <c r="W230" s="202"/>
      <c r="X230" s="202"/>
      <c r="Y230" s="202"/>
      <c r="Z230" s="202"/>
      <c r="AA230" s="202"/>
      <c r="AB230" s="202"/>
      <c r="AC230" s="202"/>
      <c r="AD230" s="202"/>
      <c r="AE230" s="202"/>
      <c r="AF230" s="202"/>
      <c r="AG230" s="202"/>
      <c r="AH230" s="202"/>
      <c r="AI230" s="202"/>
      <c r="AJ230" s="202"/>
      <c r="AK230" s="202"/>
      <c r="AL230" s="202"/>
      <c r="AM230" s="202"/>
      <c r="AN230" s="202"/>
      <c r="AO230" s="202"/>
      <c r="AP230" s="202"/>
      <c r="AQ230" s="202"/>
      <c r="AR230" s="202"/>
      <c r="AS230" s="202"/>
      <c r="AT230" s="202"/>
      <c r="AU230" s="202"/>
      <c r="AV230" s="202"/>
      <c r="AW230" s="202"/>
      <c r="AX230" s="202"/>
      <c r="AY230" s="202"/>
      <c r="AZ230" s="202"/>
      <c r="BA230" s="210"/>
    </row>
    <row r="231" spans="1:53" x14ac:dyDescent="0.2">
      <c r="A231" s="209"/>
      <c r="B231" s="202"/>
      <c r="C231" s="202"/>
      <c r="D231" s="202"/>
      <c r="E231" s="202"/>
      <c r="F231" s="202"/>
      <c r="G231" s="202"/>
      <c r="H231" s="202"/>
      <c r="I231" s="202"/>
      <c r="J231" s="202"/>
      <c r="K231" s="202"/>
      <c r="L231" s="202"/>
      <c r="M231" s="202"/>
      <c r="N231" s="202"/>
      <c r="O231" s="202"/>
      <c r="P231" s="202"/>
      <c r="Q231" s="202"/>
      <c r="R231" s="202"/>
      <c r="S231" s="202"/>
      <c r="T231" s="202"/>
      <c r="U231" s="202"/>
      <c r="V231" s="202"/>
      <c r="W231" s="202"/>
      <c r="X231" s="202"/>
      <c r="Y231" s="202"/>
      <c r="Z231" s="202"/>
      <c r="AA231" s="202"/>
      <c r="AB231" s="202"/>
      <c r="AC231" s="202"/>
      <c r="AD231" s="202"/>
      <c r="AE231" s="202"/>
      <c r="AF231" s="202"/>
      <c r="AG231" s="202"/>
      <c r="AH231" s="202"/>
      <c r="AI231" s="202"/>
      <c r="AJ231" s="202"/>
      <c r="AK231" s="202"/>
      <c r="AL231" s="202"/>
      <c r="AM231" s="202"/>
      <c r="AN231" s="202"/>
      <c r="AO231" s="202"/>
      <c r="AP231" s="202"/>
      <c r="AQ231" s="202"/>
      <c r="AR231" s="202"/>
      <c r="AS231" s="202"/>
      <c r="AT231" s="202"/>
      <c r="AU231" s="202"/>
      <c r="AV231" s="202"/>
      <c r="AW231" s="202"/>
      <c r="AX231" s="202"/>
      <c r="AY231" s="202"/>
      <c r="AZ231" s="202"/>
      <c r="BA231" s="210"/>
    </row>
    <row r="232" spans="1:53" x14ac:dyDescent="0.2">
      <c r="A232" s="209"/>
      <c r="B232" s="202"/>
      <c r="C232" s="202"/>
      <c r="D232" s="202"/>
      <c r="E232" s="202"/>
      <c r="F232" s="202"/>
      <c r="G232" s="202"/>
      <c r="H232" s="202"/>
      <c r="I232" s="202"/>
      <c r="J232" s="202"/>
      <c r="K232" s="202"/>
      <c r="L232" s="202"/>
      <c r="M232" s="202"/>
      <c r="N232" s="202"/>
      <c r="O232" s="202"/>
      <c r="P232" s="202"/>
      <c r="Q232" s="202"/>
      <c r="R232" s="202"/>
      <c r="S232" s="202"/>
      <c r="T232" s="202"/>
      <c r="U232" s="202"/>
      <c r="V232" s="202"/>
      <c r="W232" s="202"/>
      <c r="X232" s="202"/>
      <c r="Y232" s="202"/>
      <c r="Z232" s="202"/>
      <c r="AA232" s="202"/>
      <c r="AB232" s="202"/>
      <c r="AC232" s="202"/>
      <c r="AD232" s="202"/>
      <c r="AE232" s="202"/>
      <c r="AF232" s="202"/>
      <c r="AG232" s="202"/>
      <c r="AH232" s="202"/>
      <c r="AI232" s="202"/>
      <c r="AJ232" s="202"/>
      <c r="AK232" s="202"/>
      <c r="AL232" s="202"/>
      <c r="AM232" s="202"/>
      <c r="AN232" s="202"/>
      <c r="AO232" s="202"/>
      <c r="AP232" s="202"/>
      <c r="AQ232" s="202"/>
      <c r="AR232" s="202"/>
      <c r="AS232" s="202"/>
      <c r="AT232" s="202"/>
      <c r="AU232" s="202"/>
      <c r="AV232" s="202"/>
      <c r="AW232" s="202"/>
      <c r="AX232" s="202"/>
      <c r="AY232" s="202"/>
      <c r="AZ232" s="202"/>
      <c r="BA232" s="210"/>
    </row>
    <row r="233" spans="1:53" x14ac:dyDescent="0.2">
      <c r="A233" s="209"/>
      <c r="B233" s="202"/>
      <c r="C233" s="202"/>
      <c r="D233" s="202"/>
      <c r="E233" s="202"/>
      <c r="F233" s="202"/>
      <c r="G233" s="202"/>
      <c r="H233" s="202"/>
      <c r="I233" s="202"/>
      <c r="J233" s="202"/>
      <c r="K233" s="202"/>
      <c r="L233" s="202"/>
      <c r="M233" s="202"/>
      <c r="N233" s="202"/>
      <c r="O233" s="202"/>
      <c r="P233" s="202"/>
      <c r="Q233" s="202"/>
      <c r="R233" s="202"/>
      <c r="S233" s="202"/>
      <c r="T233" s="202"/>
      <c r="U233" s="202"/>
      <c r="V233" s="202"/>
      <c r="W233" s="202"/>
      <c r="X233" s="202"/>
      <c r="Y233" s="202"/>
      <c r="Z233" s="202"/>
      <c r="AA233" s="202"/>
      <c r="AB233" s="202"/>
      <c r="AC233" s="202"/>
      <c r="AD233" s="202"/>
      <c r="AE233" s="202"/>
      <c r="AF233" s="202"/>
      <c r="AG233" s="202"/>
      <c r="AH233" s="202"/>
      <c r="AI233" s="202"/>
      <c r="AJ233" s="202"/>
      <c r="AK233" s="202"/>
      <c r="AL233" s="202"/>
      <c r="AM233" s="202"/>
      <c r="AN233" s="202"/>
      <c r="AO233" s="202"/>
      <c r="AP233" s="202"/>
      <c r="AQ233" s="202"/>
      <c r="AR233" s="202"/>
      <c r="AS233" s="202"/>
      <c r="AT233" s="202"/>
      <c r="AU233" s="202"/>
      <c r="AV233" s="202"/>
      <c r="AW233" s="202"/>
      <c r="AX233" s="202"/>
      <c r="AY233" s="202"/>
      <c r="AZ233" s="202"/>
      <c r="BA233" s="210"/>
    </row>
    <row r="234" spans="1:53" x14ac:dyDescent="0.2">
      <c r="A234" s="209"/>
      <c r="B234" s="202"/>
      <c r="C234" s="202"/>
      <c r="D234" s="202"/>
      <c r="E234" s="202"/>
      <c r="F234" s="202"/>
      <c r="G234" s="202"/>
      <c r="H234" s="202"/>
      <c r="I234" s="202"/>
      <c r="J234" s="202"/>
      <c r="K234" s="202"/>
      <c r="L234" s="202"/>
      <c r="M234" s="202"/>
      <c r="N234" s="202"/>
      <c r="O234" s="202"/>
      <c r="P234" s="202"/>
      <c r="Q234" s="202"/>
      <c r="R234" s="202"/>
      <c r="S234" s="202"/>
      <c r="T234" s="202"/>
      <c r="U234" s="202"/>
      <c r="V234" s="202"/>
      <c r="W234" s="202"/>
      <c r="X234" s="202"/>
      <c r="Y234" s="202"/>
      <c r="Z234" s="202"/>
      <c r="AA234" s="202"/>
      <c r="AB234" s="202"/>
      <c r="AC234" s="202"/>
      <c r="AD234" s="202"/>
      <c r="AE234" s="202"/>
      <c r="AF234" s="202"/>
      <c r="AG234" s="202"/>
      <c r="AH234" s="202"/>
      <c r="AI234" s="202"/>
      <c r="AJ234" s="202"/>
      <c r="AK234" s="202"/>
      <c r="AL234" s="202"/>
      <c r="AM234" s="202"/>
      <c r="AN234" s="202"/>
      <c r="AO234" s="202"/>
      <c r="AP234" s="202"/>
      <c r="AQ234" s="202"/>
      <c r="AR234" s="202"/>
      <c r="AS234" s="202"/>
      <c r="AT234" s="202"/>
      <c r="AU234" s="202"/>
      <c r="AV234" s="202"/>
      <c r="AW234" s="202"/>
      <c r="AX234" s="202"/>
      <c r="AY234" s="202"/>
      <c r="AZ234" s="202"/>
      <c r="BA234" s="210"/>
    </row>
    <row r="235" spans="1:53" x14ac:dyDescent="0.2">
      <c r="A235" s="209"/>
      <c r="B235" s="202"/>
      <c r="C235" s="202"/>
      <c r="D235" s="202"/>
      <c r="E235" s="202"/>
      <c r="F235" s="202"/>
      <c r="G235" s="202"/>
      <c r="H235" s="202"/>
      <c r="I235" s="202"/>
      <c r="J235" s="202"/>
      <c r="K235" s="202"/>
      <c r="L235" s="202"/>
      <c r="M235" s="202"/>
      <c r="N235" s="202"/>
      <c r="O235" s="202"/>
      <c r="P235" s="202"/>
      <c r="Q235" s="202"/>
      <c r="R235" s="202"/>
      <c r="S235" s="202"/>
      <c r="T235" s="202"/>
      <c r="U235" s="202"/>
      <c r="V235" s="202"/>
      <c r="W235" s="202"/>
      <c r="X235" s="202"/>
      <c r="Y235" s="202"/>
      <c r="Z235" s="202"/>
      <c r="AA235" s="202"/>
      <c r="AB235" s="202"/>
      <c r="AC235" s="202"/>
      <c r="AD235" s="202"/>
      <c r="AE235" s="202"/>
      <c r="AF235" s="202"/>
      <c r="AG235" s="202"/>
      <c r="AH235" s="202"/>
      <c r="AI235" s="202"/>
      <c r="AJ235" s="202"/>
      <c r="AK235" s="202"/>
      <c r="AL235" s="202"/>
      <c r="AM235" s="202"/>
      <c r="AN235" s="202"/>
      <c r="AO235" s="202"/>
      <c r="AP235" s="202"/>
      <c r="AQ235" s="202"/>
      <c r="AR235" s="202"/>
      <c r="AS235" s="202"/>
      <c r="AT235" s="202"/>
      <c r="AU235" s="202"/>
      <c r="AV235" s="202"/>
      <c r="AW235" s="202"/>
      <c r="AX235" s="202"/>
      <c r="AY235" s="202"/>
      <c r="AZ235" s="202"/>
      <c r="BA235" s="210"/>
    </row>
    <row r="236" spans="1:53" x14ac:dyDescent="0.2">
      <c r="A236" s="209"/>
      <c r="B236" s="202"/>
      <c r="C236" s="202"/>
      <c r="D236" s="202"/>
      <c r="E236" s="202"/>
      <c r="F236" s="202"/>
      <c r="G236" s="202"/>
      <c r="H236" s="202"/>
      <c r="I236" s="202"/>
      <c r="J236" s="202"/>
      <c r="K236" s="202"/>
      <c r="L236" s="202"/>
      <c r="M236" s="202"/>
      <c r="N236" s="202"/>
      <c r="O236" s="202"/>
      <c r="P236" s="202"/>
      <c r="Q236" s="202"/>
      <c r="R236" s="202"/>
      <c r="S236" s="202"/>
      <c r="T236" s="202"/>
      <c r="U236" s="202"/>
      <c r="V236" s="202"/>
      <c r="W236" s="202"/>
      <c r="X236" s="202"/>
      <c r="Y236" s="202"/>
      <c r="Z236" s="202"/>
      <c r="AA236" s="202"/>
      <c r="AB236" s="202"/>
      <c r="AC236" s="202"/>
      <c r="AD236" s="202"/>
      <c r="AE236" s="202"/>
      <c r="AF236" s="202"/>
      <c r="AG236" s="202"/>
      <c r="AH236" s="202"/>
      <c r="AI236" s="202"/>
      <c r="AJ236" s="202"/>
      <c r="AK236" s="202"/>
      <c r="AL236" s="202"/>
      <c r="AM236" s="202"/>
      <c r="AN236" s="202"/>
      <c r="AO236" s="202"/>
      <c r="AP236" s="202"/>
      <c r="AQ236" s="202"/>
      <c r="AR236" s="202"/>
      <c r="AS236" s="202"/>
      <c r="AT236" s="202"/>
      <c r="AU236" s="202"/>
      <c r="AV236" s="202"/>
      <c r="AW236" s="202"/>
      <c r="AX236" s="202"/>
      <c r="AY236" s="202"/>
      <c r="AZ236" s="202"/>
      <c r="BA236" s="210"/>
    </row>
    <row r="237" spans="1:53" x14ac:dyDescent="0.2">
      <c r="A237" s="209"/>
      <c r="B237" s="202"/>
      <c r="C237" s="202"/>
      <c r="D237" s="202"/>
      <c r="E237" s="202"/>
      <c r="F237" s="202"/>
      <c r="G237" s="202"/>
      <c r="H237" s="202"/>
      <c r="I237" s="202"/>
      <c r="J237" s="202"/>
      <c r="K237" s="202"/>
      <c r="L237" s="202"/>
      <c r="M237" s="202"/>
      <c r="N237" s="202"/>
      <c r="O237" s="202"/>
      <c r="P237" s="202"/>
      <c r="Q237" s="202"/>
      <c r="R237" s="202"/>
      <c r="S237" s="202"/>
      <c r="T237" s="202"/>
      <c r="U237" s="202"/>
      <c r="V237" s="202"/>
      <c r="W237" s="202"/>
      <c r="X237" s="202"/>
      <c r="Y237" s="202"/>
      <c r="Z237" s="202"/>
      <c r="AA237" s="202"/>
      <c r="AB237" s="202"/>
      <c r="AC237" s="202"/>
      <c r="AD237" s="202"/>
      <c r="AE237" s="202"/>
      <c r="AF237" s="202"/>
      <c r="AG237" s="202"/>
      <c r="AH237" s="202"/>
      <c r="AI237" s="202"/>
      <c r="AJ237" s="202"/>
      <c r="AK237" s="202"/>
      <c r="AL237" s="202"/>
      <c r="AM237" s="202"/>
      <c r="AN237" s="202"/>
      <c r="AO237" s="202"/>
      <c r="AP237" s="202"/>
      <c r="AQ237" s="202"/>
      <c r="AR237" s="202"/>
      <c r="AS237" s="202"/>
      <c r="AT237" s="202"/>
      <c r="AU237" s="202"/>
      <c r="AV237" s="202"/>
      <c r="AW237" s="202"/>
      <c r="AX237" s="202"/>
      <c r="AY237" s="202"/>
      <c r="AZ237" s="202"/>
      <c r="BA237" s="210"/>
    </row>
    <row r="238" spans="1:53" x14ac:dyDescent="0.2">
      <c r="A238" s="209"/>
      <c r="B238" s="202"/>
      <c r="C238" s="202"/>
      <c r="D238" s="202"/>
      <c r="E238" s="202"/>
      <c r="F238" s="202"/>
      <c r="G238" s="202"/>
      <c r="H238" s="202"/>
      <c r="I238" s="202"/>
      <c r="J238" s="202"/>
      <c r="K238" s="202"/>
      <c r="L238" s="202"/>
      <c r="M238" s="202"/>
      <c r="N238" s="202"/>
      <c r="O238" s="202"/>
      <c r="P238" s="202"/>
      <c r="Q238" s="202"/>
      <c r="R238" s="202"/>
      <c r="S238" s="202"/>
      <c r="T238" s="202"/>
      <c r="U238" s="202"/>
      <c r="V238" s="202"/>
      <c r="W238" s="202"/>
      <c r="X238" s="202"/>
      <c r="Y238" s="202"/>
      <c r="Z238" s="202"/>
      <c r="AA238" s="202"/>
      <c r="AB238" s="202"/>
      <c r="AC238" s="202"/>
      <c r="AD238" s="202"/>
      <c r="AE238" s="202"/>
      <c r="AF238" s="202"/>
      <c r="AG238" s="202"/>
      <c r="AH238" s="202"/>
      <c r="AI238" s="202"/>
      <c r="AJ238" s="202"/>
      <c r="AK238" s="202"/>
      <c r="AL238" s="202"/>
      <c r="AM238" s="202"/>
      <c r="AN238" s="202"/>
      <c r="AO238" s="202"/>
      <c r="AP238" s="202"/>
      <c r="AQ238" s="202"/>
      <c r="AR238" s="202"/>
      <c r="AS238" s="202"/>
      <c r="AT238" s="202"/>
      <c r="AU238" s="202"/>
      <c r="AV238" s="202"/>
      <c r="AW238" s="202"/>
      <c r="AX238" s="202"/>
      <c r="AY238" s="202"/>
      <c r="AZ238" s="202"/>
      <c r="BA238" s="210"/>
    </row>
    <row r="239" spans="1:53" x14ac:dyDescent="0.2">
      <c r="A239" s="209"/>
      <c r="B239" s="202"/>
      <c r="C239" s="202"/>
      <c r="D239" s="202"/>
      <c r="E239" s="202"/>
      <c r="F239" s="202"/>
      <c r="G239" s="202"/>
      <c r="H239" s="202"/>
      <c r="I239" s="202"/>
      <c r="J239" s="202"/>
      <c r="K239" s="202"/>
      <c r="L239" s="202"/>
      <c r="M239" s="202"/>
      <c r="N239" s="202"/>
      <c r="O239" s="202"/>
      <c r="P239" s="202"/>
      <c r="Q239" s="202"/>
      <c r="R239" s="202"/>
      <c r="S239" s="202"/>
      <c r="T239" s="202"/>
      <c r="U239" s="202"/>
      <c r="V239" s="202"/>
      <c r="W239" s="202"/>
      <c r="X239" s="202"/>
      <c r="Y239" s="202"/>
      <c r="Z239" s="202"/>
      <c r="AA239" s="202"/>
      <c r="AB239" s="202"/>
      <c r="AC239" s="202"/>
      <c r="AD239" s="202"/>
      <c r="AE239" s="202"/>
      <c r="AF239" s="202"/>
      <c r="AG239" s="202"/>
      <c r="AH239" s="202"/>
      <c r="AI239" s="202"/>
      <c r="AJ239" s="202"/>
      <c r="AK239" s="202"/>
      <c r="AL239" s="202"/>
      <c r="AM239" s="202"/>
      <c r="AN239" s="202"/>
      <c r="AO239" s="202"/>
      <c r="AP239" s="202"/>
      <c r="AQ239" s="202"/>
      <c r="AR239" s="202"/>
      <c r="AS239" s="202"/>
      <c r="AT239" s="202"/>
      <c r="AU239" s="202"/>
      <c r="AV239" s="202"/>
      <c r="AW239" s="202"/>
      <c r="AX239" s="202"/>
      <c r="AY239" s="202"/>
      <c r="AZ239" s="202"/>
      <c r="BA239" s="210"/>
    </row>
    <row r="240" spans="1:53" x14ac:dyDescent="0.2">
      <c r="A240" s="209"/>
      <c r="B240" s="202"/>
      <c r="C240" s="202"/>
      <c r="D240" s="202"/>
      <c r="E240" s="202"/>
      <c r="F240" s="202"/>
      <c r="G240" s="202"/>
      <c r="H240" s="202"/>
      <c r="I240" s="202"/>
      <c r="J240" s="202"/>
      <c r="K240" s="202"/>
      <c r="L240" s="202"/>
      <c r="M240" s="202"/>
      <c r="N240" s="202"/>
      <c r="O240" s="202"/>
      <c r="P240" s="202"/>
      <c r="Q240" s="202"/>
      <c r="R240" s="202"/>
      <c r="S240" s="202"/>
      <c r="T240" s="202"/>
      <c r="U240" s="202"/>
      <c r="V240" s="202"/>
      <c r="W240" s="202"/>
      <c r="X240" s="202"/>
      <c r="Y240" s="202"/>
      <c r="Z240" s="202"/>
      <c r="AA240" s="202"/>
      <c r="AB240" s="202"/>
      <c r="AC240" s="202"/>
      <c r="AD240" s="202"/>
      <c r="AE240" s="202"/>
      <c r="AF240" s="202"/>
      <c r="AG240" s="202"/>
      <c r="AH240" s="202"/>
      <c r="AI240" s="202"/>
      <c r="AJ240" s="202"/>
      <c r="AK240" s="202"/>
      <c r="AL240" s="202"/>
      <c r="AM240" s="202"/>
      <c r="AN240" s="202"/>
      <c r="AO240" s="202"/>
      <c r="AP240" s="202"/>
      <c r="AQ240" s="202"/>
      <c r="AR240" s="202"/>
      <c r="AS240" s="202"/>
      <c r="AT240" s="202"/>
      <c r="AU240" s="202"/>
      <c r="AV240" s="202"/>
      <c r="AW240" s="202"/>
      <c r="AX240" s="202"/>
      <c r="AY240" s="202"/>
      <c r="AZ240" s="202"/>
      <c r="BA240" s="210"/>
    </row>
    <row r="241" spans="1:53" x14ac:dyDescent="0.2">
      <c r="A241" s="209"/>
      <c r="B241" s="202"/>
      <c r="C241" s="202"/>
      <c r="D241" s="202"/>
      <c r="E241" s="202"/>
      <c r="F241" s="202"/>
      <c r="G241" s="202"/>
      <c r="H241" s="202"/>
      <c r="I241" s="202"/>
      <c r="J241" s="202"/>
      <c r="K241" s="202"/>
      <c r="L241" s="202"/>
      <c r="M241" s="202"/>
      <c r="N241" s="202"/>
      <c r="O241" s="202"/>
      <c r="P241" s="202"/>
      <c r="Q241" s="202"/>
      <c r="R241" s="202"/>
      <c r="S241" s="202"/>
      <c r="T241" s="202"/>
      <c r="U241" s="202"/>
      <c r="V241" s="202"/>
      <c r="W241" s="202"/>
      <c r="X241" s="202"/>
      <c r="Y241" s="202"/>
      <c r="Z241" s="202"/>
      <c r="AA241" s="202"/>
      <c r="AB241" s="202"/>
      <c r="AC241" s="202"/>
      <c r="AD241" s="202"/>
      <c r="AE241" s="202"/>
      <c r="AF241" s="202"/>
      <c r="AG241" s="202"/>
      <c r="AH241" s="202"/>
      <c r="AI241" s="202"/>
      <c r="AJ241" s="202"/>
      <c r="AK241" s="202"/>
      <c r="AL241" s="202"/>
      <c r="AM241" s="202"/>
      <c r="AN241" s="202"/>
      <c r="AO241" s="202"/>
      <c r="AP241" s="202"/>
      <c r="AQ241" s="202"/>
      <c r="AR241" s="202"/>
      <c r="AS241" s="202"/>
      <c r="AT241" s="202"/>
      <c r="AU241" s="202"/>
      <c r="AV241" s="202"/>
      <c r="AW241" s="202"/>
      <c r="AX241" s="202"/>
      <c r="AY241" s="202"/>
      <c r="AZ241" s="202"/>
      <c r="BA241" s="210"/>
    </row>
    <row r="242" spans="1:53" x14ac:dyDescent="0.2">
      <c r="A242" s="209"/>
      <c r="B242" s="202"/>
      <c r="C242" s="202"/>
      <c r="D242" s="202"/>
      <c r="E242" s="202"/>
      <c r="F242" s="202"/>
      <c r="G242" s="202"/>
      <c r="H242" s="202"/>
      <c r="I242" s="202"/>
      <c r="J242" s="202"/>
      <c r="K242" s="202"/>
      <c r="L242" s="202"/>
      <c r="M242" s="202"/>
      <c r="N242" s="202"/>
      <c r="O242" s="202"/>
      <c r="P242" s="202"/>
      <c r="Q242" s="202"/>
      <c r="R242" s="202"/>
      <c r="S242" s="202"/>
      <c r="T242" s="202"/>
      <c r="U242" s="202"/>
      <c r="V242" s="202"/>
      <c r="W242" s="202"/>
      <c r="X242" s="202"/>
      <c r="Y242" s="202"/>
      <c r="Z242" s="202"/>
      <c r="AA242" s="202"/>
      <c r="AB242" s="202"/>
      <c r="AC242" s="202"/>
      <c r="AD242" s="202"/>
      <c r="AE242" s="202"/>
      <c r="AF242" s="202"/>
      <c r="AG242" s="202"/>
      <c r="AH242" s="202"/>
      <c r="AI242" s="202"/>
      <c r="AJ242" s="202"/>
      <c r="AK242" s="202"/>
      <c r="AL242" s="202"/>
      <c r="AM242" s="202"/>
      <c r="AN242" s="202"/>
      <c r="AO242" s="202"/>
      <c r="AP242" s="202"/>
      <c r="AQ242" s="202"/>
      <c r="AR242" s="202"/>
      <c r="AS242" s="202"/>
      <c r="AT242" s="202"/>
      <c r="AU242" s="202"/>
      <c r="AV242" s="202"/>
      <c r="AW242" s="202"/>
      <c r="AX242" s="202"/>
      <c r="AY242" s="202"/>
      <c r="AZ242" s="202"/>
      <c r="BA242" s="210"/>
    </row>
    <row r="243" spans="1:53" x14ac:dyDescent="0.2">
      <c r="A243" s="209"/>
      <c r="B243" s="202"/>
      <c r="C243" s="202"/>
      <c r="D243" s="202"/>
      <c r="E243" s="202"/>
      <c r="F243" s="202"/>
      <c r="G243" s="202"/>
      <c r="H243" s="202"/>
      <c r="I243" s="202"/>
      <c r="J243" s="202"/>
      <c r="K243" s="202"/>
      <c r="L243" s="202"/>
      <c r="M243" s="202"/>
      <c r="N243" s="202"/>
      <c r="O243" s="202"/>
      <c r="P243" s="202"/>
      <c r="Q243" s="202"/>
      <c r="R243" s="202"/>
      <c r="S243" s="202"/>
      <c r="T243" s="202"/>
      <c r="U243" s="202"/>
      <c r="V243" s="202"/>
      <c r="W243" s="202"/>
      <c r="X243" s="202"/>
      <c r="Y243" s="202"/>
      <c r="Z243" s="202"/>
      <c r="AA243" s="202"/>
      <c r="AB243" s="202"/>
      <c r="AC243" s="202"/>
      <c r="AD243" s="202"/>
      <c r="AE243" s="202"/>
      <c r="AF243" s="202"/>
      <c r="AG243" s="202"/>
      <c r="AH243" s="202"/>
      <c r="AI243" s="202"/>
      <c r="AJ243" s="202"/>
      <c r="AK243" s="202"/>
      <c r="AL243" s="202"/>
      <c r="AM243" s="202"/>
      <c r="AN243" s="202"/>
      <c r="AO243" s="202"/>
      <c r="AP243" s="202"/>
      <c r="AQ243" s="202"/>
      <c r="AR243" s="202"/>
      <c r="AS243" s="202"/>
      <c r="AT243" s="202"/>
      <c r="AU243" s="202"/>
      <c r="AV243" s="202"/>
      <c r="AW243" s="202"/>
      <c r="AX243" s="202"/>
      <c r="AY243" s="202"/>
      <c r="AZ243" s="202"/>
      <c r="BA243" s="210"/>
    </row>
    <row r="244" spans="1:53" x14ac:dyDescent="0.2">
      <c r="A244" s="209"/>
      <c r="B244" s="202"/>
      <c r="C244" s="202"/>
      <c r="D244" s="202"/>
      <c r="E244" s="202"/>
      <c r="F244" s="202"/>
      <c r="G244" s="202"/>
      <c r="H244" s="202"/>
      <c r="I244" s="202"/>
      <c r="J244" s="202"/>
      <c r="K244" s="202"/>
      <c r="L244" s="202"/>
      <c r="M244" s="202"/>
      <c r="N244" s="202"/>
      <c r="O244" s="202"/>
      <c r="P244" s="202"/>
      <c r="Q244" s="202"/>
      <c r="R244" s="202"/>
      <c r="S244" s="202"/>
      <c r="T244" s="202"/>
      <c r="U244" s="202"/>
      <c r="V244" s="202"/>
      <c r="W244" s="202"/>
      <c r="X244" s="202"/>
      <c r="Y244" s="202"/>
      <c r="Z244" s="202"/>
      <c r="AA244" s="202"/>
      <c r="AB244" s="202"/>
      <c r="AC244" s="202"/>
      <c r="AD244" s="202"/>
      <c r="AE244" s="202"/>
      <c r="AF244" s="202"/>
      <c r="AG244" s="202"/>
      <c r="AH244" s="202"/>
      <c r="AI244" s="202"/>
      <c r="AJ244" s="202"/>
      <c r="AK244" s="202"/>
      <c r="AL244" s="202"/>
      <c r="AM244" s="202"/>
      <c r="AN244" s="202"/>
      <c r="AO244" s="202"/>
      <c r="AP244" s="202"/>
      <c r="AQ244" s="202"/>
      <c r="AR244" s="202"/>
      <c r="AS244" s="202"/>
      <c r="AT244" s="202"/>
      <c r="AU244" s="202"/>
      <c r="AV244" s="202"/>
      <c r="AW244" s="202"/>
      <c r="AX244" s="202"/>
      <c r="AY244" s="202"/>
      <c r="AZ244" s="202"/>
      <c r="BA244" s="210"/>
    </row>
    <row r="245" spans="1:53" x14ac:dyDescent="0.2">
      <c r="A245" s="209"/>
      <c r="B245" s="202"/>
      <c r="C245" s="202"/>
      <c r="D245" s="202"/>
      <c r="E245" s="202"/>
      <c r="F245" s="202"/>
      <c r="G245" s="202"/>
      <c r="H245" s="202"/>
      <c r="I245" s="202"/>
      <c r="J245" s="202"/>
      <c r="K245" s="202"/>
      <c r="L245" s="202"/>
      <c r="M245" s="202"/>
      <c r="N245" s="202"/>
      <c r="O245" s="202"/>
      <c r="P245" s="202"/>
      <c r="Q245" s="202"/>
      <c r="R245" s="202"/>
      <c r="S245" s="202"/>
      <c r="T245" s="202"/>
      <c r="U245" s="202"/>
      <c r="V245" s="202"/>
      <c r="W245" s="202"/>
      <c r="X245" s="202"/>
      <c r="Y245" s="202"/>
      <c r="Z245" s="202"/>
      <c r="AA245" s="202"/>
      <c r="AB245" s="202"/>
      <c r="AC245" s="202"/>
      <c r="AD245" s="202"/>
      <c r="AE245" s="202"/>
      <c r="AF245" s="202"/>
      <c r="AG245" s="202"/>
      <c r="AH245" s="202"/>
      <c r="AI245" s="202"/>
      <c r="AJ245" s="202"/>
      <c r="AK245" s="202"/>
      <c r="AL245" s="202"/>
      <c r="AM245" s="202"/>
      <c r="AN245" s="202"/>
      <c r="AO245" s="202"/>
      <c r="AP245" s="202"/>
      <c r="AQ245" s="202"/>
      <c r="AR245" s="202"/>
      <c r="AS245" s="202"/>
      <c r="AT245" s="202"/>
      <c r="AU245" s="202"/>
      <c r="AV245" s="202"/>
      <c r="AW245" s="202"/>
      <c r="AX245" s="202"/>
      <c r="AY245" s="202"/>
      <c r="AZ245" s="202"/>
      <c r="BA245" s="210"/>
    </row>
    <row r="246" spans="1:53" x14ac:dyDescent="0.2">
      <c r="A246" s="209"/>
      <c r="B246" s="202"/>
      <c r="C246" s="202"/>
      <c r="D246" s="202"/>
      <c r="E246" s="202"/>
      <c r="F246" s="202"/>
      <c r="G246" s="202"/>
      <c r="H246" s="202"/>
      <c r="I246" s="202"/>
      <c r="J246" s="202"/>
      <c r="K246" s="202"/>
      <c r="L246" s="202"/>
      <c r="M246" s="202"/>
      <c r="N246" s="202"/>
      <c r="O246" s="202"/>
      <c r="P246" s="202"/>
      <c r="Q246" s="202"/>
      <c r="R246" s="202"/>
      <c r="S246" s="202"/>
      <c r="T246" s="202"/>
      <c r="U246" s="202"/>
      <c r="V246" s="202"/>
      <c r="W246" s="202"/>
      <c r="X246" s="202"/>
      <c r="Y246" s="202"/>
      <c r="Z246" s="202"/>
      <c r="AA246" s="202"/>
      <c r="AB246" s="202"/>
      <c r="AC246" s="202"/>
      <c r="AD246" s="202"/>
      <c r="AE246" s="202"/>
      <c r="AF246" s="202"/>
      <c r="AG246" s="202"/>
      <c r="AH246" s="202"/>
      <c r="AI246" s="202"/>
      <c r="AJ246" s="202"/>
      <c r="AK246" s="202"/>
      <c r="AL246" s="202"/>
      <c r="AM246" s="202"/>
      <c r="AN246" s="202"/>
      <c r="AO246" s="202"/>
      <c r="AP246" s="202"/>
      <c r="AQ246" s="202"/>
      <c r="AR246" s="202"/>
      <c r="AS246" s="202"/>
      <c r="AT246" s="202"/>
      <c r="AU246" s="202"/>
      <c r="AV246" s="202"/>
      <c r="AW246" s="202"/>
      <c r="AX246" s="202"/>
      <c r="AY246" s="202"/>
      <c r="AZ246" s="202"/>
      <c r="BA246" s="210"/>
    </row>
    <row r="247" spans="1:53" x14ac:dyDescent="0.2">
      <c r="A247" s="209"/>
      <c r="B247" s="202"/>
      <c r="C247" s="202"/>
      <c r="D247" s="202"/>
      <c r="E247" s="202"/>
      <c r="F247" s="202"/>
      <c r="G247" s="202"/>
      <c r="H247" s="202"/>
      <c r="I247" s="202"/>
      <c r="J247" s="202"/>
      <c r="K247" s="202"/>
      <c r="L247" s="202"/>
      <c r="M247" s="202"/>
      <c r="N247" s="202"/>
      <c r="O247" s="202"/>
      <c r="P247" s="202"/>
      <c r="Q247" s="202"/>
      <c r="R247" s="202"/>
      <c r="S247" s="202"/>
      <c r="T247" s="202"/>
      <c r="U247" s="202"/>
      <c r="V247" s="202"/>
      <c r="W247" s="202"/>
      <c r="X247" s="202"/>
      <c r="Y247" s="202"/>
      <c r="Z247" s="202"/>
      <c r="AA247" s="202"/>
      <c r="AB247" s="202"/>
      <c r="AC247" s="202"/>
      <c r="AD247" s="202"/>
      <c r="AE247" s="202"/>
      <c r="AF247" s="202"/>
      <c r="AG247" s="202"/>
      <c r="AH247" s="202"/>
      <c r="AI247" s="202"/>
      <c r="AJ247" s="202"/>
      <c r="AK247" s="202"/>
      <c r="AL247" s="202"/>
      <c r="AM247" s="202"/>
      <c r="AN247" s="202"/>
      <c r="AO247" s="202"/>
      <c r="AP247" s="202"/>
      <c r="AQ247" s="202"/>
      <c r="AR247" s="202"/>
      <c r="AS247" s="202"/>
      <c r="AT247" s="202"/>
      <c r="AU247" s="202"/>
      <c r="AV247" s="202"/>
      <c r="AW247" s="202"/>
      <c r="AX247" s="202"/>
      <c r="AY247" s="202"/>
      <c r="AZ247" s="202"/>
      <c r="BA247" s="210"/>
    </row>
    <row r="248" spans="1:53" x14ac:dyDescent="0.2">
      <c r="A248" s="209"/>
      <c r="B248" s="202"/>
      <c r="C248" s="202"/>
      <c r="D248" s="202"/>
      <c r="E248" s="202"/>
      <c r="F248" s="202"/>
      <c r="G248" s="202"/>
      <c r="H248" s="202"/>
      <c r="I248" s="202"/>
      <c r="J248" s="202"/>
      <c r="K248" s="202"/>
      <c r="L248" s="202"/>
      <c r="M248" s="202"/>
      <c r="N248" s="202"/>
      <c r="O248" s="202"/>
      <c r="P248" s="202"/>
      <c r="Q248" s="202"/>
      <c r="R248" s="202"/>
      <c r="S248" s="202"/>
      <c r="T248" s="202"/>
      <c r="U248" s="202"/>
      <c r="V248" s="202"/>
      <c r="W248" s="202"/>
      <c r="X248" s="202"/>
      <c r="Y248" s="202"/>
      <c r="Z248" s="202"/>
      <c r="AA248" s="202"/>
      <c r="AB248" s="202"/>
      <c r="AC248" s="202"/>
      <c r="AD248" s="202"/>
      <c r="AE248" s="202"/>
      <c r="AF248" s="202"/>
      <c r="AG248" s="202"/>
      <c r="AH248" s="202"/>
      <c r="AI248" s="202"/>
      <c r="AJ248" s="202"/>
      <c r="AK248" s="202"/>
      <c r="AL248" s="202"/>
      <c r="AM248" s="202"/>
      <c r="AN248" s="202"/>
      <c r="AO248" s="202"/>
      <c r="AP248" s="202"/>
      <c r="AQ248" s="202"/>
      <c r="AR248" s="202"/>
      <c r="AS248" s="202"/>
      <c r="AT248" s="202"/>
      <c r="AU248" s="202"/>
      <c r="AV248" s="202"/>
      <c r="AW248" s="202"/>
      <c r="AX248" s="202"/>
      <c r="AY248" s="202"/>
      <c r="AZ248" s="202"/>
      <c r="BA248" s="210"/>
    </row>
    <row r="249" spans="1:53" x14ac:dyDescent="0.2">
      <c r="A249" s="209"/>
      <c r="B249" s="202"/>
      <c r="C249" s="202"/>
      <c r="D249" s="202"/>
      <c r="E249" s="202"/>
      <c r="F249" s="202"/>
      <c r="G249" s="202"/>
      <c r="H249" s="202"/>
      <c r="I249" s="202"/>
      <c r="J249" s="202"/>
      <c r="K249" s="202"/>
      <c r="L249" s="202"/>
      <c r="M249" s="202"/>
      <c r="N249" s="202"/>
      <c r="O249" s="202"/>
      <c r="P249" s="202"/>
      <c r="Q249" s="202"/>
      <c r="R249" s="202"/>
      <c r="S249" s="202"/>
      <c r="T249" s="202"/>
      <c r="U249" s="202"/>
      <c r="V249" s="202"/>
      <c r="W249" s="202"/>
      <c r="X249" s="202"/>
      <c r="Y249" s="202"/>
      <c r="Z249" s="202"/>
      <c r="AA249" s="202"/>
      <c r="AB249" s="202"/>
      <c r="AC249" s="202"/>
      <c r="AD249" s="202"/>
      <c r="AE249" s="202"/>
      <c r="AF249" s="202"/>
      <c r="AG249" s="202"/>
      <c r="AH249" s="202"/>
      <c r="AI249" s="202"/>
      <c r="AJ249" s="202"/>
      <c r="AK249" s="202"/>
      <c r="AL249" s="202"/>
      <c r="AM249" s="202"/>
      <c r="AN249" s="202"/>
      <c r="AO249" s="202"/>
      <c r="AP249" s="202"/>
      <c r="AQ249" s="202"/>
      <c r="AR249" s="202"/>
      <c r="AS249" s="202"/>
      <c r="AT249" s="202"/>
      <c r="AU249" s="202"/>
      <c r="AV249" s="202"/>
      <c r="AW249" s="202"/>
      <c r="AX249" s="202"/>
      <c r="AY249" s="202"/>
      <c r="AZ249" s="202"/>
      <c r="BA249" s="210"/>
    </row>
    <row r="250" spans="1:53" x14ac:dyDescent="0.2">
      <c r="A250" s="209"/>
      <c r="B250" s="202"/>
      <c r="C250" s="202"/>
      <c r="D250" s="202"/>
      <c r="E250" s="202"/>
      <c r="F250" s="202"/>
      <c r="G250" s="202"/>
      <c r="H250" s="202"/>
      <c r="I250" s="202"/>
      <c r="J250" s="202"/>
      <c r="K250" s="202"/>
      <c r="L250" s="202"/>
      <c r="M250" s="202"/>
      <c r="N250" s="202"/>
      <c r="O250" s="202"/>
      <c r="P250" s="202"/>
      <c r="Q250" s="202"/>
      <c r="R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10"/>
    </row>
    <row r="251" spans="1:53" x14ac:dyDescent="0.2">
      <c r="A251" s="209"/>
      <c r="B251" s="202"/>
      <c r="C251" s="202"/>
      <c r="D251" s="202"/>
      <c r="E251" s="202"/>
      <c r="F251" s="202"/>
      <c r="G251" s="202"/>
      <c r="H251" s="202"/>
      <c r="I251" s="202"/>
      <c r="J251" s="202"/>
      <c r="K251" s="202"/>
      <c r="L251" s="202"/>
      <c r="M251" s="202"/>
      <c r="N251" s="202"/>
      <c r="O251" s="202"/>
      <c r="P251" s="202"/>
      <c r="Q251" s="202"/>
      <c r="R251" s="202"/>
      <c r="S251" s="202"/>
      <c r="T251" s="202"/>
      <c r="U251" s="202"/>
      <c r="V251" s="202"/>
      <c r="W251" s="202"/>
      <c r="X251" s="202"/>
      <c r="Y251" s="202"/>
      <c r="Z251" s="202"/>
      <c r="AA251" s="202"/>
      <c r="AB251" s="202"/>
      <c r="AC251" s="202"/>
      <c r="AD251" s="202"/>
      <c r="AE251" s="202"/>
      <c r="AF251" s="202"/>
      <c r="AG251" s="202"/>
      <c r="AH251" s="202"/>
      <c r="AI251" s="202"/>
      <c r="AJ251" s="202"/>
      <c r="AK251" s="202"/>
      <c r="AL251" s="202"/>
      <c r="AM251" s="202"/>
      <c r="AN251" s="202"/>
      <c r="AO251" s="202"/>
      <c r="AP251" s="202"/>
      <c r="AQ251" s="202"/>
      <c r="AR251" s="202"/>
      <c r="AS251" s="202"/>
      <c r="AT251" s="202"/>
      <c r="AU251" s="202"/>
      <c r="AV251" s="202"/>
      <c r="AW251" s="202"/>
      <c r="AX251" s="202"/>
      <c r="AY251" s="202"/>
      <c r="AZ251" s="202"/>
      <c r="BA251" s="210"/>
    </row>
    <row r="252" spans="1:53" x14ac:dyDescent="0.2">
      <c r="A252" s="209"/>
      <c r="B252" s="202"/>
      <c r="C252" s="202"/>
      <c r="D252" s="202"/>
      <c r="E252" s="202"/>
      <c r="F252" s="202"/>
      <c r="G252" s="202"/>
      <c r="H252" s="202"/>
      <c r="I252" s="202"/>
      <c r="J252" s="202"/>
      <c r="K252" s="202"/>
      <c r="L252" s="202"/>
      <c r="M252" s="202"/>
      <c r="N252" s="202"/>
      <c r="O252" s="202"/>
      <c r="P252" s="202"/>
      <c r="Q252" s="202"/>
      <c r="R252" s="202"/>
      <c r="S252" s="202"/>
      <c r="T252" s="202"/>
      <c r="U252" s="202"/>
      <c r="V252" s="202"/>
      <c r="W252" s="202"/>
      <c r="X252" s="202"/>
      <c r="Y252" s="202"/>
      <c r="Z252" s="202"/>
      <c r="AA252" s="202"/>
      <c r="AB252" s="202"/>
      <c r="AC252" s="202"/>
      <c r="AD252" s="202"/>
      <c r="AE252" s="202"/>
      <c r="AF252" s="202"/>
      <c r="AG252" s="202"/>
      <c r="AH252" s="202"/>
      <c r="AI252" s="202"/>
      <c r="AJ252" s="202"/>
      <c r="AK252" s="202"/>
      <c r="AL252" s="202"/>
      <c r="AM252" s="202"/>
      <c r="AN252" s="202"/>
      <c r="AO252" s="202"/>
      <c r="AP252" s="202"/>
      <c r="AQ252" s="202"/>
      <c r="AR252" s="202"/>
      <c r="AS252" s="202"/>
      <c r="AT252" s="202"/>
      <c r="AU252" s="202"/>
      <c r="AV252" s="202"/>
      <c r="AW252" s="202"/>
      <c r="AX252" s="202"/>
      <c r="AY252" s="202"/>
      <c r="AZ252" s="202"/>
      <c r="BA252" s="210"/>
    </row>
    <row r="253" spans="1:53" x14ac:dyDescent="0.2">
      <c r="A253" s="209"/>
      <c r="B253" s="202"/>
      <c r="C253" s="202"/>
      <c r="D253" s="202"/>
      <c r="E253" s="202"/>
      <c r="F253" s="202"/>
      <c r="G253" s="202"/>
      <c r="H253" s="202"/>
      <c r="I253" s="202"/>
      <c r="J253" s="202"/>
      <c r="K253" s="202"/>
      <c r="L253" s="202"/>
      <c r="M253" s="202"/>
      <c r="N253" s="202"/>
      <c r="O253" s="202"/>
      <c r="P253" s="202"/>
      <c r="Q253" s="202"/>
      <c r="R253" s="202"/>
      <c r="S253" s="202"/>
      <c r="T253" s="202"/>
      <c r="U253" s="202"/>
      <c r="V253" s="202"/>
      <c r="W253" s="202"/>
      <c r="X253" s="202"/>
      <c r="Y253" s="202"/>
      <c r="Z253" s="202"/>
      <c r="AA253" s="202"/>
      <c r="AB253" s="202"/>
      <c r="AC253" s="202"/>
      <c r="AD253" s="202"/>
      <c r="AE253" s="202"/>
      <c r="AF253" s="202"/>
      <c r="AG253" s="202"/>
      <c r="AH253" s="202"/>
      <c r="AI253" s="202"/>
      <c r="AJ253" s="202"/>
      <c r="AK253" s="202"/>
      <c r="AL253" s="202"/>
      <c r="AM253" s="202"/>
      <c r="AN253" s="202"/>
      <c r="AO253" s="202"/>
      <c r="AP253" s="202"/>
      <c r="AQ253" s="202"/>
      <c r="AR253" s="202"/>
      <c r="AS253" s="202"/>
      <c r="AT253" s="202"/>
      <c r="AU253" s="202"/>
      <c r="AV253" s="202"/>
      <c r="AW253" s="202"/>
      <c r="AX253" s="202"/>
      <c r="AY253" s="202"/>
      <c r="AZ253" s="202"/>
      <c r="BA253" s="210"/>
    </row>
    <row r="254" spans="1:53" x14ac:dyDescent="0.2">
      <c r="A254" s="209"/>
      <c r="B254" s="202"/>
      <c r="C254" s="202"/>
      <c r="D254" s="202"/>
      <c r="E254" s="202"/>
      <c r="F254" s="202"/>
      <c r="G254" s="202"/>
      <c r="H254" s="202"/>
      <c r="I254" s="202"/>
      <c r="J254" s="202"/>
      <c r="K254" s="202"/>
      <c r="L254" s="202"/>
      <c r="M254" s="202"/>
      <c r="N254" s="202"/>
      <c r="O254" s="202"/>
      <c r="P254" s="202"/>
      <c r="Q254" s="202"/>
      <c r="R254" s="202"/>
      <c r="S254" s="202"/>
      <c r="T254" s="202"/>
      <c r="U254" s="202"/>
      <c r="V254" s="202"/>
      <c r="W254" s="202"/>
      <c r="X254" s="202"/>
      <c r="Y254" s="202"/>
      <c r="Z254" s="202"/>
      <c r="AA254" s="202"/>
      <c r="AB254" s="202"/>
      <c r="AC254" s="202"/>
      <c r="AD254" s="202"/>
      <c r="AE254" s="202"/>
      <c r="AF254" s="202"/>
      <c r="AG254" s="202"/>
      <c r="AH254" s="202"/>
      <c r="AI254" s="202"/>
      <c r="AJ254" s="202"/>
      <c r="AK254" s="202"/>
      <c r="AL254" s="202"/>
      <c r="AM254" s="202"/>
      <c r="AN254" s="202"/>
      <c r="AO254" s="202"/>
      <c r="AP254" s="202"/>
      <c r="AQ254" s="202"/>
      <c r="AR254" s="202"/>
      <c r="AS254" s="202"/>
      <c r="AT254" s="202"/>
      <c r="AU254" s="202"/>
      <c r="AV254" s="202"/>
      <c r="AW254" s="202"/>
      <c r="AX254" s="202"/>
      <c r="AY254" s="202"/>
      <c r="AZ254" s="202"/>
      <c r="BA254" s="210"/>
    </row>
    <row r="255" spans="1:53" x14ac:dyDescent="0.2">
      <c r="A255" s="209"/>
      <c r="B255" s="202"/>
      <c r="C255" s="202"/>
      <c r="D255" s="202"/>
      <c r="E255" s="202"/>
      <c r="F255" s="202"/>
      <c r="G255" s="202"/>
      <c r="H255" s="202"/>
      <c r="I255" s="202"/>
      <c r="J255" s="202"/>
      <c r="K255" s="202"/>
      <c r="L255" s="202"/>
      <c r="M255" s="202"/>
      <c r="N255" s="202"/>
      <c r="O255" s="202"/>
      <c r="P255" s="202"/>
      <c r="Q255" s="202"/>
      <c r="R255" s="202"/>
      <c r="S255" s="202"/>
      <c r="T255" s="202"/>
      <c r="U255" s="202"/>
      <c r="V255" s="202"/>
      <c r="W255" s="202"/>
      <c r="X255" s="202"/>
      <c r="Y255" s="202"/>
      <c r="Z255" s="202"/>
      <c r="AA255" s="202"/>
      <c r="AB255" s="202"/>
      <c r="AC255" s="202"/>
      <c r="AD255" s="202"/>
      <c r="AE255" s="202"/>
      <c r="AF255" s="202"/>
      <c r="AG255" s="202"/>
      <c r="AH255" s="202"/>
      <c r="AI255" s="202"/>
      <c r="AJ255" s="202"/>
      <c r="AK255" s="202"/>
      <c r="AL255" s="202"/>
      <c r="AM255" s="202"/>
      <c r="AN255" s="202"/>
      <c r="AO255" s="202"/>
      <c r="AP255" s="202"/>
      <c r="AQ255" s="202"/>
      <c r="AR255" s="202"/>
      <c r="AS255" s="202"/>
      <c r="AT255" s="202"/>
      <c r="AU255" s="202"/>
      <c r="AV255" s="202"/>
      <c r="AW255" s="202"/>
      <c r="AX255" s="202"/>
      <c r="AY255" s="202"/>
      <c r="AZ255" s="202"/>
      <c r="BA255" s="210"/>
    </row>
    <row r="256" spans="1:53" x14ac:dyDescent="0.2">
      <c r="A256" s="209"/>
      <c r="B256" s="202"/>
      <c r="C256" s="202"/>
      <c r="D256" s="202"/>
      <c r="E256" s="202"/>
      <c r="F256" s="202"/>
      <c r="G256" s="202"/>
      <c r="H256" s="202"/>
      <c r="I256" s="202"/>
      <c r="J256" s="202"/>
      <c r="K256" s="202"/>
      <c r="L256" s="202"/>
      <c r="M256" s="202"/>
      <c r="N256" s="202"/>
      <c r="O256" s="202"/>
      <c r="P256" s="202"/>
      <c r="Q256" s="202"/>
      <c r="R256" s="202"/>
      <c r="S256" s="202"/>
      <c r="T256" s="202"/>
      <c r="U256" s="202"/>
      <c r="V256" s="202"/>
      <c r="W256" s="202"/>
      <c r="X256" s="202"/>
      <c r="Y256" s="202"/>
      <c r="Z256" s="202"/>
      <c r="AA256" s="202"/>
      <c r="AB256" s="202"/>
      <c r="AC256" s="202"/>
      <c r="AD256" s="202"/>
      <c r="AE256" s="202"/>
      <c r="AF256" s="202"/>
      <c r="AG256" s="202"/>
      <c r="AH256" s="202"/>
      <c r="AI256" s="202"/>
      <c r="AJ256" s="202"/>
      <c r="AK256" s="202"/>
      <c r="AL256" s="202"/>
      <c r="AM256" s="202"/>
      <c r="AN256" s="202"/>
      <c r="AO256" s="202"/>
      <c r="AP256" s="202"/>
      <c r="AQ256" s="202"/>
      <c r="AR256" s="202"/>
      <c r="AS256" s="202"/>
      <c r="AT256" s="202"/>
      <c r="AU256" s="202"/>
      <c r="AV256" s="202"/>
      <c r="AW256" s="202"/>
      <c r="AX256" s="202"/>
      <c r="AY256" s="202"/>
      <c r="AZ256" s="202"/>
      <c r="BA256" s="210"/>
    </row>
    <row r="257" spans="1:53" x14ac:dyDescent="0.2">
      <c r="A257" s="209"/>
      <c r="B257" s="202"/>
      <c r="C257" s="202"/>
      <c r="D257" s="202"/>
      <c r="E257" s="202"/>
      <c r="F257" s="202"/>
      <c r="G257" s="202"/>
      <c r="H257" s="202"/>
      <c r="I257" s="202"/>
      <c r="J257" s="202"/>
      <c r="K257" s="202"/>
      <c r="L257" s="202"/>
      <c r="M257" s="202"/>
      <c r="N257" s="202"/>
      <c r="O257" s="202"/>
      <c r="P257" s="202"/>
      <c r="Q257" s="202"/>
      <c r="R257" s="202"/>
      <c r="S257" s="202"/>
      <c r="T257" s="202"/>
      <c r="U257" s="202"/>
      <c r="V257" s="202"/>
      <c r="W257" s="202"/>
      <c r="X257" s="202"/>
      <c r="Y257" s="202"/>
      <c r="Z257" s="202"/>
      <c r="AA257" s="202"/>
      <c r="AB257" s="202"/>
      <c r="AC257" s="202"/>
      <c r="AD257" s="202"/>
      <c r="AE257" s="202"/>
      <c r="AF257" s="202"/>
      <c r="AG257" s="202"/>
      <c r="AH257" s="202"/>
      <c r="AI257" s="202"/>
      <c r="AJ257" s="202"/>
      <c r="AK257" s="202"/>
      <c r="AL257" s="202"/>
      <c r="AM257" s="202"/>
      <c r="AN257" s="202"/>
      <c r="AO257" s="202"/>
      <c r="AP257" s="202"/>
      <c r="AQ257" s="202"/>
      <c r="AR257" s="202"/>
      <c r="AS257" s="202"/>
      <c r="AT257" s="202"/>
      <c r="AU257" s="202"/>
      <c r="AV257" s="202"/>
      <c r="AW257" s="202"/>
      <c r="AX257" s="202"/>
      <c r="AY257" s="202"/>
      <c r="AZ257" s="202"/>
      <c r="BA257" s="210"/>
    </row>
    <row r="258" spans="1:53" x14ac:dyDescent="0.2">
      <c r="A258" s="209"/>
      <c r="B258" s="202"/>
      <c r="C258" s="202"/>
      <c r="D258" s="202"/>
      <c r="E258" s="202"/>
      <c r="F258" s="202"/>
      <c r="G258" s="202"/>
      <c r="H258" s="202"/>
      <c r="I258" s="202"/>
      <c r="J258" s="202"/>
      <c r="K258" s="202"/>
      <c r="L258" s="202"/>
      <c r="M258" s="202"/>
      <c r="N258" s="202"/>
      <c r="O258" s="202"/>
      <c r="P258" s="202"/>
      <c r="Q258" s="202"/>
      <c r="R258" s="202"/>
      <c r="S258" s="202"/>
      <c r="T258" s="202"/>
      <c r="U258" s="202"/>
      <c r="V258" s="202"/>
      <c r="W258" s="202"/>
      <c r="X258" s="202"/>
      <c r="Y258" s="202"/>
      <c r="Z258" s="202"/>
      <c r="AA258" s="202"/>
      <c r="AB258" s="202"/>
      <c r="AC258" s="202"/>
      <c r="AD258" s="202"/>
      <c r="AE258" s="202"/>
      <c r="AF258" s="202"/>
      <c r="AG258" s="202"/>
      <c r="AH258" s="202"/>
      <c r="AI258" s="202"/>
      <c r="AJ258" s="202"/>
      <c r="AK258" s="202"/>
      <c r="AL258" s="202"/>
      <c r="AM258" s="202"/>
      <c r="AN258" s="202"/>
      <c r="AO258" s="202"/>
      <c r="AP258" s="202"/>
      <c r="AQ258" s="202"/>
      <c r="AR258" s="202"/>
      <c r="AS258" s="202"/>
      <c r="AT258" s="202"/>
      <c r="AU258" s="202"/>
      <c r="AV258" s="202"/>
      <c r="AW258" s="202"/>
      <c r="AX258" s="202"/>
      <c r="AY258" s="202"/>
      <c r="AZ258" s="202"/>
      <c r="BA258" s="210"/>
    </row>
    <row r="259" spans="1:53" x14ac:dyDescent="0.2">
      <c r="A259" s="209"/>
      <c r="B259" s="202"/>
      <c r="C259" s="202"/>
      <c r="D259" s="202"/>
      <c r="E259" s="202"/>
      <c r="F259" s="202"/>
      <c r="G259" s="202"/>
      <c r="H259" s="202"/>
      <c r="I259" s="202"/>
      <c r="J259" s="202"/>
      <c r="K259" s="202"/>
      <c r="L259" s="202"/>
      <c r="M259" s="202"/>
      <c r="N259" s="202"/>
      <c r="O259" s="202"/>
      <c r="P259" s="202"/>
      <c r="Q259" s="202"/>
      <c r="R259" s="202"/>
      <c r="S259" s="202"/>
      <c r="T259" s="202"/>
      <c r="U259" s="202"/>
      <c r="V259" s="202"/>
      <c r="W259" s="202"/>
      <c r="X259" s="202"/>
      <c r="Y259" s="202"/>
      <c r="Z259" s="202"/>
      <c r="AA259" s="202"/>
      <c r="AB259" s="202"/>
      <c r="AC259" s="202"/>
      <c r="AD259" s="202"/>
      <c r="AE259" s="202"/>
      <c r="AF259" s="202"/>
      <c r="AG259" s="202"/>
      <c r="AH259" s="202"/>
      <c r="AI259" s="202"/>
      <c r="AJ259" s="202"/>
      <c r="AK259" s="202"/>
      <c r="AL259" s="202"/>
      <c r="AM259" s="202"/>
      <c r="AN259" s="202"/>
      <c r="AO259" s="202"/>
      <c r="AP259" s="202"/>
      <c r="AQ259" s="202"/>
      <c r="AR259" s="202"/>
      <c r="AS259" s="202"/>
      <c r="AT259" s="202"/>
      <c r="AU259" s="202"/>
      <c r="AV259" s="202"/>
      <c r="AW259" s="202"/>
      <c r="AX259" s="202"/>
      <c r="AY259" s="202"/>
      <c r="AZ259" s="202"/>
      <c r="BA259" s="210"/>
    </row>
    <row r="260" spans="1:53" x14ac:dyDescent="0.2">
      <c r="A260" s="209"/>
      <c r="B260" s="202"/>
      <c r="C260" s="202"/>
      <c r="D260" s="202"/>
      <c r="E260" s="202"/>
      <c r="F260" s="202"/>
      <c r="G260" s="202"/>
      <c r="H260" s="202"/>
      <c r="I260" s="202"/>
      <c r="J260" s="202"/>
      <c r="K260" s="202"/>
      <c r="L260" s="202"/>
      <c r="M260" s="202"/>
      <c r="N260" s="202"/>
      <c r="O260" s="202"/>
      <c r="P260" s="202"/>
      <c r="Q260" s="202"/>
      <c r="R260" s="202"/>
      <c r="S260" s="202"/>
      <c r="T260" s="202"/>
      <c r="U260" s="202"/>
      <c r="V260" s="202"/>
      <c r="W260" s="202"/>
      <c r="X260" s="202"/>
      <c r="Y260" s="202"/>
      <c r="Z260" s="202"/>
      <c r="AA260" s="202"/>
      <c r="AB260" s="202"/>
      <c r="AC260" s="202"/>
      <c r="AD260" s="202"/>
      <c r="AE260" s="202"/>
      <c r="AF260" s="202"/>
      <c r="AG260" s="202"/>
      <c r="AH260" s="202"/>
      <c r="AI260" s="202"/>
      <c r="AJ260" s="202"/>
      <c r="AK260" s="202"/>
      <c r="AL260" s="202"/>
      <c r="AM260" s="202"/>
      <c r="AN260" s="202"/>
      <c r="AO260" s="202"/>
      <c r="AP260" s="202"/>
      <c r="AQ260" s="202"/>
      <c r="AR260" s="202"/>
      <c r="AS260" s="202"/>
      <c r="AT260" s="202"/>
      <c r="AU260" s="202"/>
      <c r="AV260" s="202"/>
      <c r="AW260" s="202"/>
      <c r="AX260" s="202"/>
      <c r="AY260" s="202"/>
      <c r="AZ260" s="202"/>
      <c r="BA260" s="210"/>
    </row>
    <row r="261" spans="1:53" x14ac:dyDescent="0.2">
      <c r="A261" s="209"/>
      <c r="B261" s="202"/>
      <c r="C261" s="202"/>
      <c r="D261" s="202"/>
      <c r="E261" s="202"/>
      <c r="F261" s="202"/>
      <c r="G261" s="202"/>
      <c r="H261" s="202"/>
      <c r="I261" s="202"/>
      <c r="J261" s="202"/>
      <c r="K261" s="202"/>
      <c r="L261" s="202"/>
      <c r="M261" s="202"/>
      <c r="N261" s="202"/>
      <c r="O261" s="202"/>
      <c r="P261" s="202"/>
      <c r="Q261" s="202"/>
      <c r="R261" s="202"/>
      <c r="S261" s="202"/>
      <c r="T261" s="202"/>
      <c r="U261" s="202"/>
      <c r="V261" s="202"/>
      <c r="W261" s="202"/>
      <c r="X261" s="202"/>
      <c r="Y261" s="202"/>
      <c r="Z261" s="202"/>
      <c r="AA261" s="202"/>
      <c r="AB261" s="202"/>
      <c r="AC261" s="202"/>
      <c r="AD261" s="202"/>
      <c r="AE261" s="202"/>
      <c r="AF261" s="202"/>
      <c r="AG261" s="202"/>
      <c r="AH261" s="202"/>
      <c r="AI261" s="202"/>
      <c r="AJ261" s="202"/>
      <c r="AK261" s="202"/>
      <c r="AL261" s="202"/>
      <c r="AM261" s="202"/>
      <c r="AN261" s="202"/>
      <c r="AO261" s="202"/>
      <c r="AP261" s="202"/>
      <c r="AQ261" s="202"/>
      <c r="AR261" s="202"/>
      <c r="AS261" s="202"/>
      <c r="AT261" s="202"/>
      <c r="AU261" s="202"/>
      <c r="AV261" s="202"/>
      <c r="AW261" s="202"/>
      <c r="AX261" s="202"/>
      <c r="AY261" s="202"/>
      <c r="AZ261" s="202"/>
      <c r="BA261" s="210"/>
    </row>
    <row r="262" spans="1:53" x14ac:dyDescent="0.2">
      <c r="A262" s="209"/>
      <c r="B262" s="202"/>
      <c r="C262" s="202"/>
      <c r="D262" s="202"/>
      <c r="E262" s="202"/>
      <c r="F262" s="202"/>
      <c r="G262" s="202"/>
      <c r="H262" s="202"/>
      <c r="I262" s="202"/>
      <c r="J262" s="202"/>
      <c r="K262" s="202"/>
      <c r="L262" s="202"/>
      <c r="M262" s="202"/>
      <c r="N262" s="202"/>
      <c r="O262" s="202"/>
      <c r="P262" s="202"/>
      <c r="Q262" s="202"/>
      <c r="R262" s="202"/>
      <c r="S262" s="202"/>
      <c r="T262" s="202"/>
      <c r="U262" s="202"/>
      <c r="V262" s="202"/>
      <c r="W262" s="202"/>
      <c r="X262" s="202"/>
      <c r="Y262" s="202"/>
      <c r="Z262" s="202"/>
      <c r="AA262" s="202"/>
      <c r="AB262" s="202"/>
      <c r="AC262" s="202"/>
      <c r="AD262" s="202"/>
      <c r="AE262" s="202"/>
      <c r="AF262" s="202"/>
      <c r="AG262" s="202"/>
      <c r="AH262" s="202"/>
      <c r="AI262" s="202"/>
      <c r="AJ262" s="202"/>
      <c r="AK262" s="202"/>
      <c r="AL262" s="202"/>
      <c r="AM262" s="202"/>
      <c r="AN262" s="202"/>
      <c r="AO262" s="202"/>
      <c r="AP262" s="202"/>
      <c r="AQ262" s="202"/>
      <c r="AR262" s="202"/>
      <c r="AS262" s="202"/>
      <c r="AT262" s="202"/>
      <c r="AU262" s="202"/>
      <c r="AV262" s="202"/>
      <c r="AW262" s="202"/>
      <c r="AX262" s="202"/>
      <c r="AY262" s="202"/>
      <c r="AZ262" s="202"/>
      <c r="BA262" s="210"/>
    </row>
    <row r="263" spans="1:53" x14ac:dyDescent="0.2">
      <c r="A263" s="209"/>
      <c r="B263" s="202"/>
      <c r="C263" s="202"/>
      <c r="D263" s="202"/>
      <c r="E263" s="202"/>
      <c r="F263" s="202"/>
      <c r="G263" s="202"/>
      <c r="H263" s="202"/>
      <c r="I263" s="202"/>
      <c r="J263" s="202"/>
      <c r="K263" s="202"/>
      <c r="L263" s="202"/>
      <c r="M263" s="202"/>
      <c r="N263" s="202"/>
      <c r="O263" s="202"/>
      <c r="P263" s="202"/>
      <c r="Q263" s="202"/>
      <c r="R263" s="202"/>
      <c r="S263" s="202"/>
      <c r="T263" s="202"/>
      <c r="U263" s="202"/>
      <c r="V263" s="202"/>
      <c r="W263" s="202"/>
      <c r="X263" s="202"/>
      <c r="Y263" s="202"/>
      <c r="Z263" s="202"/>
      <c r="AA263" s="202"/>
      <c r="AB263" s="202"/>
      <c r="AC263" s="202"/>
      <c r="AD263" s="202"/>
      <c r="AE263" s="202"/>
      <c r="AF263" s="202"/>
      <c r="AG263" s="202"/>
      <c r="AH263" s="202"/>
      <c r="AI263" s="202"/>
      <c r="AJ263" s="202"/>
      <c r="AK263" s="202"/>
      <c r="AL263" s="202"/>
      <c r="AM263" s="202"/>
      <c r="AN263" s="202"/>
      <c r="AO263" s="202"/>
      <c r="AP263" s="202"/>
      <c r="AQ263" s="202"/>
      <c r="AR263" s="202"/>
      <c r="AS263" s="202"/>
      <c r="AT263" s="202"/>
      <c r="AU263" s="202"/>
      <c r="AV263" s="202"/>
      <c r="AW263" s="202"/>
      <c r="AX263" s="202"/>
      <c r="AY263" s="202"/>
      <c r="AZ263" s="202"/>
      <c r="BA263" s="210"/>
    </row>
    <row r="264" spans="1:53" x14ac:dyDescent="0.2">
      <c r="A264" s="209"/>
      <c r="B264" s="202"/>
      <c r="C264" s="202"/>
      <c r="D264" s="202"/>
      <c r="E264" s="202"/>
      <c r="F264" s="202"/>
      <c r="G264" s="202"/>
      <c r="H264" s="202"/>
      <c r="I264" s="202"/>
      <c r="J264" s="202"/>
      <c r="K264" s="202"/>
      <c r="L264" s="202"/>
      <c r="M264" s="202"/>
      <c r="N264" s="202"/>
      <c r="O264" s="202"/>
      <c r="P264" s="202"/>
      <c r="Q264" s="202"/>
      <c r="R264" s="202"/>
      <c r="S264" s="202"/>
      <c r="T264" s="202"/>
      <c r="U264" s="202"/>
      <c r="V264" s="202"/>
      <c r="W264" s="202"/>
      <c r="X264" s="202"/>
      <c r="Y264" s="202"/>
      <c r="Z264" s="202"/>
      <c r="AA264" s="202"/>
      <c r="AB264" s="202"/>
      <c r="AC264" s="202"/>
      <c r="AD264" s="202"/>
      <c r="AE264" s="202"/>
      <c r="AF264" s="202"/>
      <c r="AG264" s="202"/>
      <c r="AH264" s="202"/>
      <c r="AI264" s="202"/>
      <c r="AJ264" s="202"/>
      <c r="AK264" s="202"/>
      <c r="AL264" s="202"/>
      <c r="AM264" s="202"/>
      <c r="AN264" s="202"/>
      <c r="AO264" s="202"/>
      <c r="AP264" s="202"/>
      <c r="AQ264" s="202"/>
      <c r="AR264" s="202"/>
      <c r="AS264" s="202"/>
      <c r="AT264" s="202"/>
      <c r="AU264" s="202"/>
      <c r="AV264" s="202"/>
      <c r="AW264" s="202"/>
      <c r="AX264" s="202"/>
      <c r="AY264" s="202"/>
      <c r="AZ264" s="202"/>
      <c r="BA264" s="210"/>
    </row>
    <row r="265" spans="1:53" x14ac:dyDescent="0.2">
      <c r="A265" s="209"/>
      <c r="B265" s="202"/>
      <c r="C265" s="202"/>
      <c r="D265" s="202"/>
      <c r="E265" s="202"/>
      <c r="F265" s="202"/>
      <c r="G265" s="202"/>
      <c r="H265" s="202"/>
      <c r="I265" s="202"/>
      <c r="J265" s="202"/>
      <c r="K265" s="202"/>
      <c r="L265" s="202"/>
      <c r="M265" s="202"/>
      <c r="N265" s="202"/>
      <c r="O265" s="202"/>
      <c r="P265" s="202"/>
      <c r="Q265" s="202"/>
      <c r="R265" s="202"/>
      <c r="S265" s="202"/>
      <c r="T265" s="202"/>
      <c r="U265" s="202"/>
      <c r="V265" s="202"/>
      <c r="W265" s="202"/>
      <c r="X265" s="202"/>
      <c r="Y265" s="202"/>
      <c r="Z265" s="202"/>
      <c r="AA265" s="202"/>
      <c r="AB265" s="202"/>
      <c r="AC265" s="202"/>
      <c r="AD265" s="202"/>
      <c r="AE265" s="202"/>
      <c r="AF265" s="202"/>
      <c r="AG265" s="202"/>
      <c r="AH265" s="202"/>
      <c r="AI265" s="202"/>
      <c r="AJ265" s="202"/>
      <c r="AK265" s="202"/>
      <c r="AL265" s="202"/>
      <c r="AM265" s="202"/>
      <c r="AN265" s="202"/>
      <c r="AO265" s="202"/>
      <c r="AP265" s="202"/>
      <c r="AQ265" s="202"/>
      <c r="AR265" s="202"/>
      <c r="AS265" s="202"/>
      <c r="AT265" s="202"/>
      <c r="AU265" s="202"/>
      <c r="AV265" s="202"/>
      <c r="AW265" s="202"/>
      <c r="AX265" s="202"/>
      <c r="AY265" s="202"/>
      <c r="AZ265" s="202"/>
      <c r="BA265" s="210"/>
    </row>
    <row r="266" spans="1:53" x14ac:dyDescent="0.2">
      <c r="A266" s="209"/>
      <c r="B266" s="202"/>
      <c r="C266" s="202"/>
      <c r="D266" s="202"/>
      <c r="E266" s="202"/>
      <c r="F266" s="202"/>
      <c r="G266" s="202"/>
      <c r="H266" s="202"/>
      <c r="I266" s="202"/>
      <c r="J266" s="202"/>
      <c r="K266" s="202"/>
      <c r="L266" s="202"/>
      <c r="M266" s="202"/>
      <c r="N266" s="202"/>
      <c r="O266" s="202"/>
      <c r="P266" s="202"/>
      <c r="Q266" s="202"/>
      <c r="R266" s="202"/>
      <c r="S266" s="202"/>
      <c r="T266" s="202"/>
      <c r="U266" s="202"/>
      <c r="V266" s="202"/>
      <c r="W266" s="202"/>
      <c r="X266" s="202"/>
      <c r="Y266" s="202"/>
      <c r="Z266" s="202"/>
      <c r="AA266" s="202"/>
      <c r="AB266" s="202"/>
      <c r="AC266" s="202"/>
      <c r="AD266" s="202"/>
      <c r="AE266" s="202"/>
      <c r="AF266" s="202"/>
      <c r="AG266" s="202"/>
      <c r="AH266" s="202"/>
      <c r="AI266" s="202"/>
      <c r="AJ266" s="202"/>
      <c r="AK266" s="202"/>
      <c r="AL266" s="202"/>
      <c r="AM266" s="202"/>
      <c r="AN266" s="202"/>
      <c r="AO266" s="202"/>
      <c r="AP266" s="202"/>
      <c r="AQ266" s="202"/>
      <c r="AR266" s="202"/>
      <c r="AS266" s="202"/>
      <c r="AT266" s="202"/>
      <c r="AU266" s="202"/>
      <c r="AV266" s="202"/>
      <c r="AW266" s="202"/>
      <c r="AX266" s="202"/>
      <c r="AY266" s="202"/>
      <c r="AZ266" s="202"/>
      <c r="BA266" s="210"/>
    </row>
    <row r="267" spans="1:53" x14ac:dyDescent="0.2">
      <c r="A267" s="209"/>
      <c r="B267" s="202"/>
      <c r="C267" s="202"/>
      <c r="D267" s="202"/>
      <c r="E267" s="202"/>
      <c r="F267" s="202"/>
      <c r="G267" s="202"/>
      <c r="H267" s="202"/>
      <c r="I267" s="202"/>
      <c r="J267" s="202"/>
      <c r="K267" s="202"/>
      <c r="L267" s="202"/>
      <c r="M267" s="202"/>
      <c r="N267" s="202"/>
      <c r="O267" s="202"/>
      <c r="P267" s="202"/>
      <c r="Q267" s="202"/>
      <c r="R267" s="202"/>
      <c r="S267" s="202"/>
      <c r="T267" s="202"/>
      <c r="U267" s="202"/>
      <c r="V267" s="202"/>
      <c r="W267" s="202"/>
      <c r="X267" s="202"/>
      <c r="Y267" s="202"/>
      <c r="Z267" s="202"/>
      <c r="AA267" s="202"/>
      <c r="AB267" s="202"/>
      <c r="AC267" s="202"/>
      <c r="AD267" s="202"/>
      <c r="AE267" s="202"/>
      <c r="AF267" s="202"/>
      <c r="AG267" s="202"/>
      <c r="AH267" s="202"/>
      <c r="AI267" s="202"/>
      <c r="AJ267" s="202"/>
      <c r="AK267" s="202"/>
      <c r="AL267" s="202"/>
      <c r="AM267" s="202"/>
      <c r="AN267" s="202"/>
      <c r="AO267" s="202"/>
      <c r="AP267" s="202"/>
      <c r="AQ267" s="202"/>
      <c r="AR267" s="202"/>
      <c r="AS267" s="202"/>
      <c r="AT267" s="202"/>
      <c r="AU267" s="202"/>
      <c r="AV267" s="202"/>
      <c r="AW267" s="202"/>
      <c r="AX267" s="202"/>
      <c r="AY267" s="202"/>
      <c r="AZ267" s="202"/>
      <c r="BA267" s="210"/>
    </row>
    <row r="268" spans="1:53" x14ac:dyDescent="0.2">
      <c r="A268" s="209"/>
      <c r="B268" s="202"/>
      <c r="C268" s="202"/>
      <c r="D268" s="202"/>
      <c r="E268" s="202"/>
      <c r="F268" s="202"/>
      <c r="G268" s="202"/>
      <c r="H268" s="202"/>
      <c r="I268" s="202"/>
      <c r="J268" s="202"/>
      <c r="K268" s="202"/>
      <c r="L268" s="202"/>
      <c r="M268" s="202"/>
      <c r="N268" s="202"/>
      <c r="O268" s="202"/>
      <c r="P268" s="202"/>
      <c r="Q268" s="202"/>
      <c r="R268" s="202"/>
      <c r="S268" s="202"/>
      <c r="T268" s="202"/>
      <c r="U268" s="202"/>
      <c r="V268" s="202"/>
      <c r="W268" s="202"/>
      <c r="X268" s="202"/>
      <c r="Y268" s="202"/>
      <c r="Z268" s="202"/>
      <c r="AA268" s="202"/>
      <c r="AB268" s="202"/>
      <c r="AC268" s="202"/>
      <c r="AD268" s="202"/>
      <c r="AE268" s="202"/>
      <c r="AF268" s="202"/>
      <c r="AG268" s="202"/>
      <c r="AH268" s="202"/>
      <c r="AI268" s="202"/>
      <c r="AJ268" s="202"/>
      <c r="AK268" s="202"/>
      <c r="AL268" s="202"/>
      <c r="AM268" s="202"/>
      <c r="AN268" s="202"/>
      <c r="AO268" s="202"/>
      <c r="AP268" s="202"/>
      <c r="AQ268" s="202"/>
      <c r="AR268" s="202"/>
      <c r="AS268" s="202"/>
      <c r="AT268" s="202"/>
      <c r="AU268" s="202"/>
      <c r="AV268" s="202"/>
      <c r="AW268" s="202"/>
      <c r="AX268" s="202"/>
      <c r="AY268" s="202"/>
      <c r="AZ268" s="202"/>
      <c r="BA268" s="210"/>
    </row>
    <row r="269" spans="1:53" x14ac:dyDescent="0.2">
      <c r="A269" s="209"/>
      <c r="B269" s="202"/>
      <c r="C269" s="202"/>
      <c r="D269" s="202"/>
      <c r="E269" s="202"/>
      <c r="F269" s="202"/>
      <c r="G269" s="202"/>
      <c r="H269" s="202"/>
      <c r="I269" s="202"/>
      <c r="J269" s="202"/>
      <c r="K269" s="202"/>
      <c r="L269" s="202"/>
      <c r="M269" s="202"/>
      <c r="N269" s="202"/>
      <c r="O269" s="202"/>
      <c r="P269" s="202"/>
      <c r="Q269" s="202"/>
      <c r="R269" s="202"/>
      <c r="S269" s="202"/>
      <c r="T269" s="202"/>
      <c r="U269" s="202"/>
      <c r="V269" s="202"/>
      <c r="W269" s="202"/>
      <c r="X269" s="202"/>
      <c r="Y269" s="202"/>
      <c r="Z269" s="202"/>
      <c r="AA269" s="202"/>
      <c r="AB269" s="202"/>
      <c r="AC269" s="202"/>
      <c r="AD269" s="202"/>
      <c r="AE269" s="202"/>
      <c r="AF269" s="202"/>
      <c r="AG269" s="202"/>
      <c r="AH269" s="202"/>
      <c r="AI269" s="202"/>
      <c r="AJ269" s="202"/>
      <c r="AK269" s="202"/>
      <c r="AL269" s="202"/>
      <c r="AM269" s="202"/>
      <c r="AN269" s="202"/>
      <c r="AO269" s="202"/>
      <c r="AP269" s="202"/>
      <c r="AQ269" s="202"/>
      <c r="AR269" s="202"/>
      <c r="AS269" s="202"/>
      <c r="AT269" s="202"/>
      <c r="AU269" s="202"/>
      <c r="AV269" s="202"/>
      <c r="AW269" s="202"/>
      <c r="AX269" s="202"/>
      <c r="AY269" s="202"/>
      <c r="AZ269" s="202"/>
      <c r="BA269" s="210"/>
    </row>
    <row r="270" spans="1:53" x14ac:dyDescent="0.2">
      <c r="A270" s="209"/>
      <c r="B270" s="202"/>
      <c r="C270" s="202"/>
      <c r="D270" s="202"/>
      <c r="E270" s="202"/>
      <c r="F270" s="202"/>
      <c r="G270" s="202"/>
      <c r="H270" s="202"/>
      <c r="I270" s="202"/>
      <c r="J270" s="202"/>
      <c r="K270" s="202"/>
      <c r="L270" s="202"/>
      <c r="M270" s="202"/>
      <c r="N270" s="202"/>
      <c r="O270" s="202"/>
      <c r="P270" s="202"/>
      <c r="Q270" s="202"/>
      <c r="R270" s="202"/>
      <c r="S270" s="202"/>
      <c r="T270" s="202"/>
      <c r="U270" s="202"/>
      <c r="V270" s="202"/>
      <c r="W270" s="202"/>
      <c r="X270" s="202"/>
      <c r="Y270" s="202"/>
      <c r="Z270" s="202"/>
      <c r="AA270" s="202"/>
      <c r="AB270" s="202"/>
      <c r="AC270" s="202"/>
      <c r="AD270" s="202"/>
      <c r="AE270" s="202"/>
      <c r="AF270" s="202"/>
      <c r="AG270" s="202"/>
      <c r="AH270" s="202"/>
      <c r="AI270" s="202"/>
      <c r="AJ270" s="202"/>
      <c r="AK270" s="202"/>
      <c r="AL270" s="202"/>
      <c r="AM270" s="202"/>
      <c r="AN270" s="202"/>
      <c r="AO270" s="202"/>
      <c r="AP270" s="202"/>
      <c r="AQ270" s="202"/>
      <c r="AR270" s="202"/>
      <c r="AS270" s="202"/>
      <c r="AT270" s="202"/>
      <c r="AU270" s="202"/>
      <c r="AV270" s="202"/>
      <c r="AW270" s="202"/>
      <c r="AX270" s="202"/>
      <c r="AY270" s="202"/>
      <c r="AZ270" s="202"/>
      <c r="BA270" s="210"/>
    </row>
    <row r="271" spans="1:53" x14ac:dyDescent="0.2">
      <c r="A271" s="209"/>
      <c r="B271" s="202"/>
      <c r="C271" s="202"/>
      <c r="D271" s="202"/>
      <c r="E271" s="202"/>
      <c r="F271" s="202"/>
      <c r="G271" s="202"/>
      <c r="H271" s="202"/>
      <c r="I271" s="202"/>
      <c r="J271" s="202"/>
      <c r="K271" s="202"/>
      <c r="L271" s="202"/>
      <c r="M271" s="202"/>
      <c r="N271" s="202"/>
      <c r="O271" s="202"/>
      <c r="P271" s="202"/>
      <c r="Q271" s="202"/>
      <c r="R271" s="202"/>
      <c r="S271" s="202"/>
      <c r="T271" s="202"/>
      <c r="U271" s="202"/>
      <c r="V271" s="202"/>
      <c r="W271" s="202"/>
      <c r="X271" s="202"/>
      <c r="Y271" s="202"/>
      <c r="Z271" s="202"/>
      <c r="AA271" s="202"/>
      <c r="AB271" s="202"/>
      <c r="AC271" s="202"/>
      <c r="AD271" s="202"/>
      <c r="AE271" s="202"/>
      <c r="AF271" s="202"/>
      <c r="AG271" s="202"/>
      <c r="AH271" s="202"/>
      <c r="AI271" s="202"/>
      <c r="AJ271" s="202"/>
      <c r="AK271" s="202"/>
      <c r="AL271" s="202"/>
      <c r="AM271" s="202"/>
      <c r="AN271" s="202"/>
      <c r="AO271" s="202"/>
      <c r="AP271" s="202"/>
      <c r="AQ271" s="202"/>
      <c r="AR271" s="202"/>
      <c r="AS271" s="202"/>
      <c r="AT271" s="202"/>
      <c r="AU271" s="202"/>
      <c r="AV271" s="202"/>
      <c r="AW271" s="202"/>
      <c r="AX271" s="202"/>
      <c r="AY271" s="202"/>
      <c r="AZ271" s="202"/>
      <c r="BA271" s="210"/>
    </row>
    <row r="272" spans="1:53" x14ac:dyDescent="0.2">
      <c r="A272" s="209"/>
      <c r="B272" s="202"/>
      <c r="C272" s="202"/>
      <c r="D272" s="202"/>
      <c r="E272" s="202"/>
      <c r="F272" s="202"/>
      <c r="G272" s="202"/>
      <c r="H272" s="202"/>
      <c r="I272" s="202"/>
      <c r="J272" s="202"/>
      <c r="K272" s="202"/>
      <c r="L272" s="202"/>
      <c r="M272" s="202"/>
      <c r="N272" s="202"/>
      <c r="O272" s="202"/>
      <c r="P272" s="202"/>
      <c r="Q272" s="202"/>
      <c r="R272" s="202"/>
      <c r="S272" s="202"/>
      <c r="T272" s="202"/>
      <c r="U272" s="202"/>
      <c r="V272" s="202"/>
      <c r="W272" s="202"/>
      <c r="X272" s="202"/>
      <c r="Y272" s="202"/>
      <c r="Z272" s="202"/>
      <c r="AA272" s="202"/>
      <c r="AB272" s="202"/>
      <c r="AC272" s="202"/>
      <c r="AD272" s="202"/>
      <c r="AE272" s="202"/>
      <c r="AF272" s="202"/>
      <c r="AG272" s="202"/>
      <c r="AH272" s="202"/>
      <c r="AI272" s="202"/>
      <c r="AJ272" s="202"/>
      <c r="AK272" s="202"/>
      <c r="AL272" s="202"/>
      <c r="AM272" s="202"/>
      <c r="AN272" s="202"/>
      <c r="AO272" s="202"/>
      <c r="AP272" s="202"/>
      <c r="AQ272" s="202"/>
      <c r="AR272" s="202"/>
      <c r="AS272" s="202"/>
      <c r="AT272" s="202"/>
      <c r="AU272" s="202"/>
      <c r="AV272" s="202"/>
      <c r="AW272" s="202"/>
      <c r="AX272" s="202"/>
      <c r="AY272" s="202"/>
      <c r="AZ272" s="202"/>
      <c r="BA272" s="210"/>
    </row>
    <row r="273" spans="1:53" x14ac:dyDescent="0.2">
      <c r="A273" s="209"/>
      <c r="B273" s="202"/>
      <c r="C273" s="202"/>
      <c r="D273" s="202"/>
      <c r="E273" s="202"/>
      <c r="F273" s="202"/>
      <c r="G273" s="202"/>
      <c r="H273" s="202"/>
      <c r="I273" s="202"/>
      <c r="J273" s="202"/>
      <c r="K273" s="202"/>
      <c r="L273" s="202"/>
      <c r="M273" s="202"/>
      <c r="N273" s="202"/>
      <c r="O273" s="202"/>
      <c r="P273" s="202"/>
      <c r="Q273" s="202"/>
      <c r="R273" s="202"/>
      <c r="S273" s="202"/>
      <c r="T273" s="202"/>
      <c r="U273" s="202"/>
      <c r="V273" s="202"/>
      <c r="W273" s="202"/>
      <c r="X273" s="202"/>
      <c r="Y273" s="202"/>
      <c r="Z273" s="202"/>
      <c r="AA273" s="202"/>
      <c r="AB273" s="202"/>
      <c r="AC273" s="202"/>
      <c r="AD273" s="202"/>
      <c r="AE273" s="202"/>
      <c r="AF273" s="202"/>
      <c r="AG273" s="202"/>
      <c r="AH273" s="202"/>
      <c r="AI273" s="202"/>
      <c r="AJ273" s="202"/>
      <c r="AK273" s="202"/>
      <c r="AL273" s="202"/>
      <c r="AM273" s="202"/>
      <c r="AN273" s="202"/>
      <c r="AO273" s="202"/>
      <c r="AP273" s="202"/>
      <c r="AQ273" s="202"/>
      <c r="AR273" s="202"/>
      <c r="AS273" s="202"/>
      <c r="AT273" s="202"/>
      <c r="AU273" s="202"/>
      <c r="AV273" s="202"/>
      <c r="AW273" s="202"/>
      <c r="AX273" s="202"/>
      <c r="AY273" s="202"/>
      <c r="AZ273" s="202"/>
      <c r="BA273" s="210"/>
    </row>
    <row r="274" spans="1:53" x14ac:dyDescent="0.2">
      <c r="A274" s="209"/>
      <c r="B274" s="202"/>
      <c r="C274" s="202"/>
      <c r="D274" s="202"/>
      <c r="E274" s="202"/>
      <c r="F274" s="202"/>
      <c r="G274" s="202"/>
      <c r="H274" s="202"/>
      <c r="I274" s="202"/>
      <c r="J274" s="202"/>
      <c r="K274" s="202"/>
      <c r="L274" s="202"/>
      <c r="M274" s="202"/>
      <c r="N274" s="202"/>
      <c r="O274" s="202"/>
      <c r="P274" s="202"/>
      <c r="Q274" s="202"/>
      <c r="R274" s="202"/>
      <c r="S274" s="202"/>
      <c r="T274" s="202"/>
      <c r="U274" s="202"/>
      <c r="V274" s="202"/>
      <c r="W274" s="202"/>
      <c r="X274" s="202"/>
      <c r="Y274" s="202"/>
      <c r="Z274" s="202"/>
      <c r="AA274" s="202"/>
      <c r="AB274" s="202"/>
      <c r="AC274" s="202"/>
      <c r="AD274" s="202"/>
      <c r="AE274" s="202"/>
      <c r="AF274" s="202"/>
      <c r="AG274" s="202"/>
      <c r="AH274" s="202"/>
      <c r="AI274" s="202"/>
      <c r="AJ274" s="202"/>
      <c r="AK274" s="202"/>
      <c r="AL274" s="202"/>
      <c r="AM274" s="202"/>
      <c r="AN274" s="202"/>
      <c r="AO274" s="202"/>
      <c r="AP274" s="202"/>
      <c r="AQ274" s="202"/>
      <c r="AR274" s="202"/>
      <c r="AS274" s="202"/>
      <c r="AT274" s="202"/>
      <c r="AU274" s="202"/>
      <c r="AV274" s="202"/>
      <c r="AW274" s="202"/>
      <c r="AX274" s="202"/>
      <c r="AY274" s="202"/>
      <c r="AZ274" s="202"/>
      <c r="BA274" s="210"/>
    </row>
    <row r="275" spans="1:53" x14ac:dyDescent="0.2">
      <c r="A275" s="209"/>
      <c r="B275" s="202"/>
      <c r="C275" s="202"/>
      <c r="D275" s="202"/>
      <c r="E275" s="202"/>
      <c r="F275" s="202"/>
      <c r="G275" s="202"/>
      <c r="H275" s="202"/>
      <c r="I275" s="202"/>
      <c r="J275" s="202"/>
      <c r="K275" s="202"/>
      <c r="L275" s="202"/>
      <c r="M275" s="202"/>
      <c r="N275" s="202"/>
      <c r="O275" s="202"/>
      <c r="P275" s="202"/>
      <c r="Q275" s="202"/>
      <c r="R275" s="202"/>
      <c r="S275" s="202"/>
      <c r="T275" s="202"/>
      <c r="U275" s="202"/>
      <c r="V275" s="202"/>
      <c r="W275" s="202"/>
      <c r="X275" s="202"/>
      <c r="Y275" s="202"/>
      <c r="Z275" s="202"/>
      <c r="AA275" s="202"/>
      <c r="AB275" s="202"/>
      <c r="AC275" s="202"/>
      <c r="AD275" s="202"/>
      <c r="AE275" s="202"/>
      <c r="AF275" s="202"/>
      <c r="AG275" s="202"/>
      <c r="AH275" s="202"/>
      <c r="AI275" s="202"/>
      <c r="AJ275" s="202"/>
      <c r="AK275" s="202"/>
      <c r="AL275" s="202"/>
      <c r="AM275" s="202"/>
      <c r="AN275" s="202"/>
      <c r="AO275" s="202"/>
      <c r="AP275" s="202"/>
      <c r="AQ275" s="202"/>
      <c r="AR275" s="202"/>
      <c r="AS275" s="202"/>
      <c r="AT275" s="202"/>
      <c r="AU275" s="202"/>
      <c r="AV275" s="202"/>
      <c r="AW275" s="202"/>
      <c r="AX275" s="202"/>
      <c r="AY275" s="202"/>
      <c r="AZ275" s="202"/>
      <c r="BA275" s="210"/>
    </row>
    <row r="276" spans="1:53" x14ac:dyDescent="0.2">
      <c r="A276" s="209"/>
      <c r="B276" s="202"/>
      <c r="C276" s="202"/>
      <c r="D276" s="202"/>
      <c r="E276" s="202"/>
      <c r="F276" s="202"/>
      <c r="G276" s="202"/>
      <c r="H276" s="202"/>
      <c r="I276" s="202"/>
      <c r="J276" s="202"/>
      <c r="K276" s="202"/>
      <c r="L276" s="202"/>
      <c r="M276" s="202"/>
      <c r="N276" s="202"/>
      <c r="O276" s="202"/>
      <c r="P276" s="202"/>
      <c r="Q276" s="202"/>
      <c r="R276" s="202"/>
      <c r="S276" s="202"/>
      <c r="T276" s="202"/>
      <c r="U276" s="202"/>
      <c r="V276" s="202"/>
      <c r="W276" s="202"/>
      <c r="X276" s="202"/>
      <c r="Y276" s="202"/>
      <c r="Z276" s="202"/>
      <c r="AA276" s="202"/>
      <c r="AB276" s="202"/>
      <c r="AC276" s="202"/>
      <c r="AD276" s="202"/>
      <c r="AE276" s="202"/>
      <c r="AF276" s="202"/>
      <c r="AG276" s="202"/>
      <c r="AH276" s="202"/>
      <c r="AI276" s="202"/>
      <c r="AJ276" s="202"/>
      <c r="AK276" s="202"/>
      <c r="AL276" s="202"/>
      <c r="AM276" s="202"/>
      <c r="AN276" s="202"/>
      <c r="AO276" s="202"/>
      <c r="AP276" s="202"/>
      <c r="AQ276" s="202"/>
      <c r="AR276" s="202"/>
      <c r="AS276" s="202"/>
      <c r="AT276" s="202"/>
      <c r="AU276" s="202"/>
      <c r="AV276" s="202"/>
      <c r="AW276" s="202"/>
      <c r="AX276" s="202"/>
      <c r="AY276" s="202"/>
      <c r="AZ276" s="202"/>
      <c r="BA276" s="210"/>
    </row>
    <row r="277" spans="1:53" x14ac:dyDescent="0.2">
      <c r="A277" s="209"/>
      <c r="B277" s="198"/>
      <c r="C277" s="202"/>
      <c r="D277" s="202"/>
      <c r="E277" s="202"/>
      <c r="F277" s="202"/>
      <c r="G277" s="202"/>
      <c r="H277" s="202"/>
      <c r="I277" s="202"/>
      <c r="J277" s="202"/>
      <c r="K277" s="202"/>
      <c r="L277" s="202"/>
      <c r="M277" s="202"/>
      <c r="N277" s="202"/>
      <c r="O277" s="202"/>
      <c r="P277" s="202"/>
      <c r="Q277" s="202"/>
      <c r="R277" s="202"/>
      <c r="S277" s="202"/>
      <c r="T277" s="202"/>
      <c r="U277" s="202"/>
      <c r="V277" s="202"/>
      <c r="W277" s="202"/>
      <c r="X277" s="202"/>
      <c r="Y277" s="202"/>
      <c r="Z277" s="202"/>
      <c r="AA277" s="202"/>
      <c r="AB277" s="202"/>
      <c r="AC277" s="202"/>
      <c r="AD277" s="202"/>
      <c r="AE277" s="202"/>
      <c r="AF277" s="202"/>
      <c r="AG277" s="202"/>
      <c r="AH277" s="202"/>
      <c r="AI277" s="202"/>
      <c r="AJ277" s="202"/>
      <c r="AK277" s="202"/>
      <c r="AL277" s="202"/>
      <c r="AM277" s="202"/>
      <c r="AN277" s="202"/>
      <c r="AO277" s="202"/>
      <c r="AP277" s="202"/>
      <c r="AQ277" s="202"/>
      <c r="AR277" s="202"/>
      <c r="AS277" s="202"/>
      <c r="AT277" s="202"/>
      <c r="AU277" s="202"/>
      <c r="AV277" s="202"/>
      <c r="AW277" s="202"/>
      <c r="AX277" s="202"/>
      <c r="AY277" s="202"/>
      <c r="AZ277" s="202"/>
      <c r="BA277" s="210"/>
    </row>
    <row r="278" spans="1:53" x14ac:dyDescent="0.2">
      <c r="A278" s="209"/>
      <c r="B278" s="202"/>
      <c r="C278" s="202"/>
      <c r="D278" s="202"/>
      <c r="E278" s="202"/>
      <c r="F278" s="202"/>
      <c r="G278" s="202"/>
      <c r="H278" s="202"/>
      <c r="I278" s="202"/>
      <c r="J278" s="202"/>
      <c r="K278" s="202"/>
      <c r="L278" s="202"/>
      <c r="M278" s="202"/>
      <c r="N278" s="202"/>
      <c r="O278" s="202"/>
      <c r="P278" s="202"/>
      <c r="Q278" s="202"/>
      <c r="R278" s="202"/>
      <c r="S278" s="202"/>
      <c r="T278" s="202"/>
      <c r="U278" s="202"/>
      <c r="V278" s="202"/>
      <c r="W278" s="202"/>
      <c r="X278" s="202"/>
      <c r="Y278" s="202"/>
      <c r="Z278" s="202"/>
      <c r="AA278" s="202"/>
      <c r="AB278" s="202"/>
      <c r="AC278" s="202"/>
      <c r="AD278" s="202"/>
      <c r="AE278" s="202"/>
      <c r="AF278" s="202"/>
      <c r="AG278" s="202"/>
      <c r="AH278" s="202"/>
      <c r="AI278" s="202"/>
      <c r="AJ278" s="202"/>
      <c r="AK278" s="202"/>
      <c r="AL278" s="202"/>
      <c r="AM278" s="202"/>
      <c r="AN278" s="202"/>
      <c r="AO278" s="202"/>
      <c r="AP278" s="202"/>
      <c r="AQ278" s="202"/>
      <c r="AR278" s="202"/>
      <c r="AS278" s="202"/>
      <c r="AT278" s="202"/>
      <c r="AU278" s="202"/>
      <c r="AV278" s="202"/>
      <c r="AW278" s="202"/>
      <c r="AX278" s="202"/>
      <c r="AY278" s="202"/>
      <c r="AZ278" s="202"/>
      <c r="BA278" s="210"/>
    </row>
    <row r="279" spans="1:53" x14ac:dyDescent="0.2">
      <c r="A279" s="209"/>
      <c r="B279" s="202"/>
      <c r="C279" s="202"/>
      <c r="D279" s="202"/>
      <c r="E279" s="202"/>
      <c r="F279" s="202"/>
      <c r="G279" s="202"/>
      <c r="H279" s="202"/>
      <c r="I279" s="202"/>
      <c r="J279" s="202"/>
      <c r="K279" s="202"/>
      <c r="L279" s="202"/>
      <c r="M279" s="202"/>
      <c r="N279" s="202"/>
      <c r="O279" s="202"/>
      <c r="P279" s="202"/>
      <c r="Q279" s="202"/>
      <c r="R279" s="202"/>
      <c r="S279" s="202"/>
      <c r="T279" s="202"/>
      <c r="U279" s="202"/>
      <c r="V279" s="202"/>
      <c r="W279" s="202"/>
      <c r="X279" s="202"/>
      <c r="Y279" s="202"/>
      <c r="Z279" s="202"/>
      <c r="AA279" s="202"/>
      <c r="AB279" s="202"/>
      <c r="AC279" s="202"/>
      <c r="AD279" s="202"/>
      <c r="AE279" s="202"/>
      <c r="AF279" s="202"/>
      <c r="AG279" s="202"/>
      <c r="AH279" s="202"/>
      <c r="AI279" s="202"/>
      <c r="AJ279" s="202"/>
      <c r="AK279" s="202"/>
      <c r="AL279" s="202"/>
      <c r="AM279" s="202"/>
      <c r="AN279" s="198"/>
      <c r="AO279" s="202"/>
      <c r="AP279" s="202"/>
      <c r="AQ279" s="202"/>
      <c r="AR279" s="202"/>
      <c r="AS279" s="202"/>
      <c r="AT279" s="202"/>
      <c r="AU279" s="202"/>
      <c r="AV279" s="202"/>
      <c r="AW279" s="202"/>
      <c r="AX279" s="202"/>
      <c r="AY279" s="202"/>
      <c r="AZ279" s="202"/>
      <c r="BA279" s="210"/>
    </row>
    <row r="280" spans="1:53" x14ac:dyDescent="0.2">
      <c r="A280" s="214"/>
      <c r="B280" s="198"/>
      <c r="C280" s="198"/>
      <c r="D280" s="198"/>
      <c r="E280" s="198"/>
      <c r="F280" s="198"/>
      <c r="G280" s="198"/>
      <c r="H280" s="198"/>
      <c r="I280" s="198"/>
      <c r="J280" s="198"/>
      <c r="K280" s="198"/>
      <c r="L280" s="198"/>
      <c r="M280" s="198"/>
      <c r="N280" s="198"/>
      <c r="O280" s="198"/>
      <c r="P280" s="198"/>
      <c r="Q280" s="198"/>
      <c r="R280" s="198"/>
      <c r="S280" s="198"/>
      <c r="T280" s="198"/>
      <c r="U280" s="198"/>
      <c r="V280" s="198"/>
      <c r="W280" s="198"/>
      <c r="X280" s="198"/>
      <c r="Y280" s="198"/>
      <c r="Z280" s="198"/>
      <c r="AA280" s="198"/>
      <c r="AB280" s="198"/>
      <c r="AC280" s="198"/>
      <c r="AD280" s="198"/>
      <c r="AE280" s="198"/>
      <c r="AF280" s="198"/>
      <c r="AG280" s="198"/>
      <c r="AH280" s="198"/>
      <c r="AI280" s="198"/>
      <c r="AJ280" s="198"/>
      <c r="AK280" s="198"/>
      <c r="AL280" s="198"/>
      <c r="AM280" s="198"/>
      <c r="AN280" s="198"/>
      <c r="AO280" s="198"/>
      <c r="AP280" s="198"/>
      <c r="AQ280" s="198"/>
      <c r="AR280" s="198"/>
      <c r="AS280" s="198"/>
      <c r="AT280" s="198"/>
      <c r="AU280" s="198"/>
      <c r="AV280" s="198"/>
      <c r="AW280" s="198"/>
      <c r="AX280" s="198"/>
      <c r="AY280" s="198"/>
      <c r="AZ280" s="198"/>
      <c r="BA280" s="210"/>
    </row>
    <row r="281" spans="1:53" ht="14.25" customHeight="1" x14ac:dyDescent="0.2">
      <c r="A281" s="81"/>
      <c r="B281" s="197"/>
      <c r="C281" s="196"/>
      <c r="D281" s="196"/>
      <c r="E281" s="196"/>
      <c r="F281" s="196"/>
      <c r="G281" s="196"/>
      <c r="H281" s="196"/>
      <c r="I281" s="196"/>
      <c r="J281" s="196"/>
      <c r="K281" s="196"/>
      <c r="L281" s="196"/>
      <c r="M281" s="196"/>
      <c r="N281" s="196"/>
      <c r="O281" s="196"/>
      <c r="P281" s="196"/>
      <c r="Q281" s="196"/>
      <c r="R281" s="196"/>
      <c r="S281" s="196"/>
      <c r="T281" s="196"/>
      <c r="U281" s="196"/>
      <c r="V281" s="196"/>
      <c r="W281" s="196"/>
      <c r="X281" s="196"/>
      <c r="Y281" s="196"/>
      <c r="Z281" s="196"/>
      <c r="AA281" s="196"/>
      <c r="AB281" s="196"/>
      <c r="AC281" s="196"/>
      <c r="AD281" s="196"/>
      <c r="AE281" s="196"/>
      <c r="AF281" s="196"/>
      <c r="AG281" s="196"/>
      <c r="AH281" s="196"/>
      <c r="AI281" s="196"/>
      <c r="AJ281" s="196"/>
      <c r="AK281" s="196"/>
      <c r="AL281" s="196"/>
      <c r="AM281" s="196"/>
      <c r="AN281" s="196"/>
      <c r="AO281" s="196"/>
      <c r="AP281" s="196"/>
      <c r="AQ281" s="196"/>
      <c r="AR281" s="196"/>
      <c r="AS281" s="196"/>
      <c r="AT281" s="196"/>
      <c r="AU281" s="196"/>
      <c r="AV281" s="196"/>
      <c r="AW281" s="196"/>
      <c r="AX281" s="196"/>
      <c r="AY281" s="196"/>
      <c r="AZ281" s="196"/>
      <c r="BA281" s="82"/>
    </row>
    <row r="282" spans="1:53" x14ac:dyDescent="0.2">
      <c r="A282" s="83"/>
      <c r="B282" s="96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4"/>
      <c r="AC282" s="84"/>
      <c r="AD282" s="84"/>
      <c r="AE282" s="84"/>
      <c r="AF282" s="84"/>
      <c r="AG282" s="84"/>
      <c r="AH282" s="84"/>
      <c r="AI282" s="84"/>
      <c r="AJ282" s="84"/>
      <c r="AK282" s="84"/>
      <c r="AL282" s="84"/>
      <c r="AM282" s="84"/>
      <c r="AN282" s="84"/>
      <c r="AO282" s="84"/>
      <c r="AP282" s="84"/>
      <c r="AQ282" s="84"/>
      <c r="AR282" s="84"/>
      <c r="AS282" s="84"/>
      <c r="AT282" s="84"/>
      <c r="AU282" s="84"/>
      <c r="AV282" s="84"/>
      <c r="AW282" s="84"/>
      <c r="AX282" s="84"/>
      <c r="AY282" s="84"/>
      <c r="AZ282" s="84"/>
      <c r="BA282" s="85"/>
    </row>
    <row r="283" spans="1:53" ht="5.25" customHeight="1" x14ac:dyDescent="0.2"/>
  </sheetData>
  <sheetProtection password="8F83" sheet="1" objects="1" scenarios="1" selectLockedCells="1"/>
  <mergeCells count="508">
    <mergeCell ref="H108:J108"/>
    <mergeCell ref="H114:J114"/>
    <mergeCell ref="H119:J119"/>
    <mergeCell ref="I15:O15"/>
    <mergeCell ref="AT15:AZ15"/>
    <mergeCell ref="K114:L114"/>
    <mergeCell ref="U112:V112"/>
    <mergeCell ref="U114:V114"/>
    <mergeCell ref="AF114:AG114"/>
    <mergeCell ref="AF112:AG112"/>
    <mergeCell ref="K112:L112"/>
    <mergeCell ref="K90:L90"/>
    <mergeCell ref="V93:W93"/>
    <mergeCell ref="V90:W90"/>
    <mergeCell ref="K106:L106"/>
    <mergeCell ref="V106:W106"/>
    <mergeCell ref="AG96:AH96"/>
    <mergeCell ref="AG90:AH90"/>
    <mergeCell ref="AG93:AH93"/>
    <mergeCell ref="AP101:AR101"/>
    <mergeCell ref="AP99:AR99"/>
    <mergeCell ref="AP90:AR90"/>
    <mergeCell ref="V103:W103"/>
    <mergeCell ref="K117:L117"/>
    <mergeCell ref="K119:L119"/>
    <mergeCell ref="O128:P128"/>
    <mergeCell ref="O130:P130"/>
    <mergeCell ref="C83:D83"/>
    <mergeCell ref="AF5:AY5"/>
    <mergeCell ref="AF7:AY7"/>
    <mergeCell ref="AF9:AY9"/>
    <mergeCell ref="H5:Z5"/>
    <mergeCell ref="H7:Z7"/>
    <mergeCell ref="K9:Z9"/>
    <mergeCell ref="W29:AE29"/>
    <mergeCell ref="AG29:AN29"/>
    <mergeCell ref="W34:AA34"/>
    <mergeCell ref="B34:J34"/>
    <mergeCell ref="B23:J23"/>
    <mergeCell ref="N83:O83"/>
    <mergeCell ref="Q49:S49"/>
    <mergeCell ref="Q54:S54"/>
    <mergeCell ref="AS13:AZ13"/>
    <mergeCell ref="N10:AM10"/>
    <mergeCell ref="B13:V13"/>
    <mergeCell ref="H90:J90"/>
    <mergeCell ref="H101:J101"/>
    <mergeCell ref="X13:AQ13"/>
    <mergeCell ref="AR17:AZ18"/>
    <mergeCell ref="AR19:AZ19"/>
    <mergeCell ref="AR20:AZ20"/>
    <mergeCell ref="AR33:AZ34"/>
    <mergeCell ref="AI17:AQ18"/>
    <mergeCell ref="AI19:AQ19"/>
    <mergeCell ref="L23:Q23"/>
    <mergeCell ref="R23:W23"/>
    <mergeCell ref="X23:AB23"/>
    <mergeCell ref="AI20:AQ20"/>
    <mergeCell ref="AB15:AH15"/>
    <mergeCell ref="R15:Y15"/>
    <mergeCell ref="AJ15:AQ15"/>
    <mergeCell ref="F19:AH19"/>
    <mergeCell ref="F20:AH20"/>
    <mergeCell ref="N81:O81"/>
    <mergeCell ref="L34:Q34"/>
    <mergeCell ref="AG34:AK34"/>
    <mergeCell ref="AC23:AH23"/>
    <mergeCell ref="H79:J79"/>
    <mergeCell ref="AO81:AQ81"/>
    <mergeCell ref="D29:I29"/>
    <mergeCell ref="C81:D81"/>
    <mergeCell ref="AG101:AH101"/>
    <mergeCell ref="AG103:AH103"/>
    <mergeCell ref="V99:W99"/>
    <mergeCell ref="V101:W101"/>
    <mergeCell ref="C151:AZ154"/>
    <mergeCell ref="C146:K146"/>
    <mergeCell ref="C147:K147"/>
    <mergeCell ref="AB146:AJ146"/>
    <mergeCell ref="AB147:AJ147"/>
    <mergeCell ref="L146:X146"/>
    <mergeCell ref="L147:X147"/>
    <mergeCell ref="AK146:AW146"/>
    <mergeCell ref="AK147:AW147"/>
    <mergeCell ref="Y146:AA146"/>
    <mergeCell ref="Y147:AA147"/>
    <mergeCell ref="AX146:AZ146"/>
    <mergeCell ref="AX147:AZ147"/>
    <mergeCell ref="AP130:AZ130"/>
    <mergeCell ref="AT108:AZ108"/>
    <mergeCell ref="AT103:AZ103"/>
    <mergeCell ref="AP117:AR117"/>
    <mergeCell ref="C128:D128"/>
    <mergeCell ref="AP108:AR108"/>
    <mergeCell ref="C130:D130"/>
    <mergeCell ref="AP106:AR106"/>
    <mergeCell ref="AP103:AR103"/>
    <mergeCell ref="AT136:AZ136"/>
    <mergeCell ref="N29:S29"/>
    <mergeCell ref="K108:L108"/>
    <mergeCell ref="V108:W108"/>
    <mergeCell ref="AC174:AF174"/>
    <mergeCell ref="AJ174:AN174"/>
    <mergeCell ref="AO174:AU174"/>
    <mergeCell ref="AV174:AZ174"/>
    <mergeCell ref="AC173:AI173"/>
    <mergeCell ref="AO173:AU173"/>
    <mergeCell ref="AV164:AY164"/>
    <mergeCell ref="B157:AZ157"/>
    <mergeCell ref="K161:R161"/>
    <mergeCell ref="X161:AB161"/>
    <mergeCell ref="AI161:AJ161"/>
    <mergeCell ref="AV161:AW161"/>
    <mergeCell ref="K164:L164"/>
    <mergeCell ref="AF164:AG164"/>
    <mergeCell ref="M164:AE164"/>
    <mergeCell ref="K166:L166"/>
    <mergeCell ref="AO83:AQ83"/>
    <mergeCell ref="AG99:AH99"/>
    <mergeCell ref="C194:Q194"/>
    <mergeCell ref="C195:Q195"/>
    <mergeCell ref="C196:Q196"/>
    <mergeCell ref="C192:Q193"/>
    <mergeCell ref="R192:T193"/>
    <mergeCell ref="AF193:AH193"/>
    <mergeCell ref="X196:Z196"/>
    <mergeCell ref="AC196:AE196"/>
    <mergeCell ref="X173:AB173"/>
    <mergeCell ref="X174:AB174"/>
    <mergeCell ref="C183:AZ188"/>
    <mergeCell ref="S176:U176"/>
    <mergeCell ref="Y176:AA176"/>
    <mergeCell ref="R173:W174"/>
    <mergeCell ref="S179:U179"/>
    <mergeCell ref="Y179:AA179"/>
    <mergeCell ref="AG174:AI174"/>
    <mergeCell ref="AA193:AB193"/>
    <mergeCell ref="AC193:AE193"/>
    <mergeCell ref="AW192:AZ192"/>
    <mergeCell ref="X194:Z194"/>
    <mergeCell ref="AC194:AE194"/>
    <mergeCell ref="AC195:AE195"/>
    <mergeCell ref="AQ194:AS194"/>
    <mergeCell ref="C210:Q210"/>
    <mergeCell ref="C211:Q211"/>
    <mergeCell ref="C202:Q202"/>
    <mergeCell ref="C203:Q203"/>
    <mergeCell ref="C204:Q204"/>
    <mergeCell ref="C205:Q205"/>
    <mergeCell ref="C206:Q206"/>
    <mergeCell ref="C197:Q197"/>
    <mergeCell ref="C198:Q198"/>
    <mergeCell ref="C199:Q199"/>
    <mergeCell ref="C200:Q200"/>
    <mergeCell ref="C201:Q201"/>
    <mergeCell ref="U206:W206"/>
    <mergeCell ref="U207:W207"/>
    <mergeCell ref="U208:W208"/>
    <mergeCell ref="U209:W209"/>
    <mergeCell ref="U210:W210"/>
    <mergeCell ref="U201:W201"/>
    <mergeCell ref="U202:W202"/>
    <mergeCell ref="U203:W203"/>
    <mergeCell ref="U204:W204"/>
    <mergeCell ref="U205:W205"/>
    <mergeCell ref="C217:Q217"/>
    <mergeCell ref="C218:Q218"/>
    <mergeCell ref="C219:Q219"/>
    <mergeCell ref="C220:Q220"/>
    <mergeCell ref="R194:T194"/>
    <mergeCell ref="R195:T195"/>
    <mergeCell ref="R196:T196"/>
    <mergeCell ref="R197:T197"/>
    <mergeCell ref="R198:T198"/>
    <mergeCell ref="R199:T199"/>
    <mergeCell ref="R200:T200"/>
    <mergeCell ref="R201:T201"/>
    <mergeCell ref="R202:T202"/>
    <mergeCell ref="R203:T203"/>
    <mergeCell ref="R204:T204"/>
    <mergeCell ref="R205:T205"/>
    <mergeCell ref="C212:Q212"/>
    <mergeCell ref="C213:Q213"/>
    <mergeCell ref="C214:Q214"/>
    <mergeCell ref="C215:Q215"/>
    <mergeCell ref="C216:Q216"/>
    <mergeCell ref="C207:Q207"/>
    <mergeCell ref="C208:Q208"/>
    <mergeCell ref="C209:Q209"/>
    <mergeCell ref="R216:T216"/>
    <mergeCell ref="R217:T217"/>
    <mergeCell ref="R218:T218"/>
    <mergeCell ref="R219:T219"/>
    <mergeCell ref="R220:T220"/>
    <mergeCell ref="R211:T211"/>
    <mergeCell ref="R212:T212"/>
    <mergeCell ref="R213:T213"/>
    <mergeCell ref="R214:T214"/>
    <mergeCell ref="R215:T215"/>
    <mergeCell ref="R206:T206"/>
    <mergeCell ref="R207:T207"/>
    <mergeCell ref="R208:T208"/>
    <mergeCell ref="R209:T209"/>
    <mergeCell ref="R210:T210"/>
    <mergeCell ref="AW193:AZ193"/>
    <mergeCell ref="AQ192:AS193"/>
    <mergeCell ref="U196:W196"/>
    <mergeCell ref="U197:W197"/>
    <mergeCell ref="U198:W198"/>
    <mergeCell ref="U199:W199"/>
    <mergeCell ref="U200:W200"/>
    <mergeCell ref="AT192:AV193"/>
    <mergeCell ref="U194:W194"/>
    <mergeCell ref="U195:W195"/>
    <mergeCell ref="U192:W192"/>
    <mergeCell ref="X192:Z192"/>
    <mergeCell ref="AC192:AE192"/>
    <mergeCell ref="AF192:AH192"/>
    <mergeCell ref="AK192:AM192"/>
    <mergeCell ref="AN192:AP192"/>
    <mergeCell ref="AA192:AB192"/>
    <mergeCell ref="AI192:AJ192"/>
    <mergeCell ref="X195:Z195"/>
    <mergeCell ref="AI194:AJ194"/>
    <mergeCell ref="AI195:AJ195"/>
    <mergeCell ref="AI193:AJ193"/>
    <mergeCell ref="AK193:AM193"/>
    <mergeCell ref="AN193:AP193"/>
    <mergeCell ref="U193:W193"/>
    <mergeCell ref="X193:Z193"/>
    <mergeCell ref="AA194:AB194"/>
    <mergeCell ref="AA195:AB195"/>
    <mergeCell ref="U216:W216"/>
    <mergeCell ref="U217:W217"/>
    <mergeCell ref="U218:W218"/>
    <mergeCell ref="U219:W219"/>
    <mergeCell ref="AC197:AE197"/>
    <mergeCell ref="AC198:AE198"/>
    <mergeCell ref="AC199:AE199"/>
    <mergeCell ref="AC200:AE200"/>
    <mergeCell ref="AC201:AE201"/>
    <mergeCell ref="AC202:AE202"/>
    <mergeCell ref="AC203:AE203"/>
    <mergeCell ref="AC204:AE204"/>
    <mergeCell ref="AC205:AE205"/>
    <mergeCell ref="AC206:AE206"/>
    <mergeCell ref="AC207:AE207"/>
    <mergeCell ref="AC208:AE208"/>
    <mergeCell ref="X219:Z219"/>
    <mergeCell ref="AA211:AB211"/>
    <mergeCell ref="AA212:AB212"/>
    <mergeCell ref="AC216:AE216"/>
    <mergeCell ref="AC217:AE217"/>
    <mergeCell ref="AC218:AE218"/>
    <mergeCell ref="AC209:AE209"/>
    <mergeCell ref="AC210:AE210"/>
    <mergeCell ref="U220:W220"/>
    <mergeCell ref="U211:W211"/>
    <mergeCell ref="U212:W212"/>
    <mergeCell ref="U213:W213"/>
    <mergeCell ref="U214:W214"/>
    <mergeCell ref="U215:W215"/>
    <mergeCell ref="X200:Z200"/>
    <mergeCell ref="X201:Z201"/>
    <mergeCell ref="X202:Z202"/>
    <mergeCell ref="X203:Z203"/>
    <mergeCell ref="X204:Z204"/>
    <mergeCell ref="X215:Z215"/>
    <mergeCell ref="X216:Z216"/>
    <mergeCell ref="X217:Z217"/>
    <mergeCell ref="X210:Z210"/>
    <mergeCell ref="X211:Z211"/>
    <mergeCell ref="X212:Z212"/>
    <mergeCell ref="X213:Z213"/>
    <mergeCell ref="X205:Z205"/>
    <mergeCell ref="X206:Z206"/>
    <mergeCell ref="X207:Z207"/>
    <mergeCell ref="X208:Z208"/>
    <mergeCell ref="X220:Z220"/>
    <mergeCell ref="X218:Z218"/>
    <mergeCell ref="AA220:AB220"/>
    <mergeCell ref="X197:Z197"/>
    <mergeCell ref="X198:Z198"/>
    <mergeCell ref="X199:Z199"/>
    <mergeCell ref="X214:Z214"/>
    <mergeCell ref="X209:Z209"/>
    <mergeCell ref="AC219:AE219"/>
    <mergeCell ref="AC220:AE220"/>
    <mergeCell ref="AF194:AH194"/>
    <mergeCell ref="AF195:AH195"/>
    <mergeCell ref="AF196:AH196"/>
    <mergeCell ref="AF197:AH197"/>
    <mergeCell ref="AF198:AH198"/>
    <mergeCell ref="AF199:AH199"/>
    <mergeCell ref="AF200:AH200"/>
    <mergeCell ref="AF201:AH201"/>
    <mergeCell ref="AF202:AH202"/>
    <mergeCell ref="AF203:AH203"/>
    <mergeCell ref="AF204:AH204"/>
    <mergeCell ref="AF205:AH205"/>
    <mergeCell ref="AF206:AH206"/>
    <mergeCell ref="AF207:AH207"/>
    <mergeCell ref="AC214:AE214"/>
    <mergeCell ref="AC215:AE215"/>
    <mergeCell ref="AF218:AH218"/>
    <mergeCell ref="AF219:AH219"/>
    <mergeCell ref="AF220:AH220"/>
    <mergeCell ref="AK194:AM194"/>
    <mergeCell ref="AK195:AM195"/>
    <mergeCell ref="AK196:AM196"/>
    <mergeCell ref="AK197:AM197"/>
    <mergeCell ref="AK198:AM198"/>
    <mergeCell ref="AK199:AM199"/>
    <mergeCell ref="AK200:AM200"/>
    <mergeCell ref="AK201:AM201"/>
    <mergeCell ref="AK202:AM202"/>
    <mergeCell ref="AK203:AM203"/>
    <mergeCell ref="AK204:AM204"/>
    <mergeCell ref="AK205:AM205"/>
    <mergeCell ref="AK206:AM206"/>
    <mergeCell ref="AF213:AH213"/>
    <mergeCell ref="AF214:AH214"/>
    <mergeCell ref="AF215:AH215"/>
    <mergeCell ref="AI196:AJ196"/>
    <mergeCell ref="AI197:AJ197"/>
    <mergeCell ref="AI198:AJ198"/>
    <mergeCell ref="AI199:AJ199"/>
    <mergeCell ref="AI200:AJ200"/>
    <mergeCell ref="AK220:AM220"/>
    <mergeCell ref="AN194:AP194"/>
    <mergeCell ref="AN197:AP197"/>
    <mergeCell ref="AN200:AP200"/>
    <mergeCell ref="AN203:AP203"/>
    <mergeCell ref="AN206:AP206"/>
    <mergeCell ref="AN209:AP209"/>
    <mergeCell ref="AN212:AP212"/>
    <mergeCell ref="AN215:AP215"/>
    <mergeCell ref="AN218:AP218"/>
    <mergeCell ref="AK212:AM212"/>
    <mergeCell ref="AK213:AM213"/>
    <mergeCell ref="AK214:AM214"/>
    <mergeCell ref="AK215:AM215"/>
    <mergeCell ref="AK216:AM216"/>
    <mergeCell ref="AK207:AM207"/>
    <mergeCell ref="AN201:AP201"/>
    <mergeCell ref="AK208:AM208"/>
    <mergeCell ref="AN213:AP213"/>
    <mergeCell ref="AN195:AP195"/>
    <mergeCell ref="AA218:AB218"/>
    <mergeCell ref="AA219:AB219"/>
    <mergeCell ref="AT198:AV198"/>
    <mergeCell ref="AN202:AP202"/>
    <mergeCell ref="AQ202:AS202"/>
    <mergeCell ref="AQ197:AS197"/>
    <mergeCell ref="AN198:AP198"/>
    <mergeCell ref="AQ198:AS198"/>
    <mergeCell ref="AN199:AP199"/>
    <mergeCell ref="AQ199:AS199"/>
    <mergeCell ref="AQ210:AS210"/>
    <mergeCell ref="AQ201:AS201"/>
    <mergeCell ref="AT203:AV203"/>
    <mergeCell ref="AN211:AP211"/>
    <mergeCell ref="AQ211:AS211"/>
    <mergeCell ref="AQ206:AS206"/>
    <mergeCell ref="AN207:AP207"/>
    <mergeCell ref="AQ207:AS207"/>
    <mergeCell ref="AN208:AP208"/>
    <mergeCell ref="AQ208:AS208"/>
    <mergeCell ref="AQ203:AS203"/>
    <mergeCell ref="AN204:AP204"/>
    <mergeCell ref="AQ204:AS204"/>
    <mergeCell ref="AN205:AP205"/>
    <mergeCell ref="AT217:AV217"/>
    <mergeCell ref="AT209:AV209"/>
    <mergeCell ref="AI217:AJ217"/>
    <mergeCell ref="AK217:AM217"/>
    <mergeCell ref="AF216:AH216"/>
    <mergeCell ref="AC211:AE211"/>
    <mergeCell ref="AK209:AM209"/>
    <mergeCell ref="AK210:AM210"/>
    <mergeCell ref="AK211:AM211"/>
    <mergeCell ref="AI215:AJ215"/>
    <mergeCell ref="AI216:AJ216"/>
    <mergeCell ref="AQ215:AS215"/>
    <mergeCell ref="AI209:AJ209"/>
    <mergeCell ref="AI210:AJ210"/>
    <mergeCell ref="AT206:AV206"/>
    <mergeCell ref="AI211:AJ211"/>
    <mergeCell ref="AT214:AV214"/>
    <mergeCell ref="AT215:AV215"/>
    <mergeCell ref="AT216:AV216"/>
    <mergeCell ref="AI207:AJ207"/>
    <mergeCell ref="AI208:AJ208"/>
    <mergeCell ref="AF212:AH212"/>
    <mergeCell ref="AC212:AE212"/>
    <mergeCell ref="AC213:AE213"/>
    <mergeCell ref="AA203:AB203"/>
    <mergeCell ref="AA204:AB204"/>
    <mergeCell ref="AA207:AB207"/>
    <mergeCell ref="AA213:AB213"/>
    <mergeCell ref="AA216:AB216"/>
    <mergeCell ref="AA217:AB217"/>
    <mergeCell ref="AF217:AH217"/>
    <mergeCell ref="AA200:AB200"/>
    <mergeCell ref="AA201:AB201"/>
    <mergeCell ref="AA202:AB202"/>
    <mergeCell ref="AA205:AB205"/>
    <mergeCell ref="AA206:AB206"/>
    <mergeCell ref="AF208:AH208"/>
    <mergeCell ref="AF209:AH209"/>
    <mergeCell ref="AF210:AH210"/>
    <mergeCell ref="AF211:AH211"/>
    <mergeCell ref="AI218:AJ218"/>
    <mergeCell ref="AI219:AJ219"/>
    <mergeCell ref="AA214:AB214"/>
    <mergeCell ref="AA215:AB215"/>
    <mergeCell ref="AA208:AB208"/>
    <mergeCell ref="AA209:AB209"/>
    <mergeCell ref="AA210:AB210"/>
    <mergeCell ref="AI214:AJ214"/>
    <mergeCell ref="AW194:AZ194"/>
    <mergeCell ref="AW195:AZ195"/>
    <mergeCell ref="AW196:AZ196"/>
    <mergeCell ref="AW197:AZ197"/>
    <mergeCell ref="AW198:AZ198"/>
    <mergeCell ref="AW199:AZ199"/>
    <mergeCell ref="AW200:AZ200"/>
    <mergeCell ref="AW201:AZ201"/>
    <mergeCell ref="AW202:AZ202"/>
    <mergeCell ref="AW203:AZ203"/>
    <mergeCell ref="AW204:AZ204"/>
    <mergeCell ref="AW205:AZ205"/>
    <mergeCell ref="AT210:AV210"/>
    <mergeCell ref="AT199:AV199"/>
    <mergeCell ref="AT200:AV200"/>
    <mergeCell ref="AT201:AV201"/>
    <mergeCell ref="AW216:AZ216"/>
    <mergeCell ref="AW217:AZ217"/>
    <mergeCell ref="AI202:AJ202"/>
    <mergeCell ref="AQ218:AS218"/>
    <mergeCell ref="AQ219:AS219"/>
    <mergeCell ref="AT219:AV219"/>
    <mergeCell ref="AT218:AV218"/>
    <mergeCell ref="AQ209:AS209"/>
    <mergeCell ref="AN210:AP210"/>
    <mergeCell ref="AI203:AJ203"/>
    <mergeCell ref="AI204:AJ204"/>
    <mergeCell ref="AI205:AJ205"/>
    <mergeCell ref="AI206:AJ206"/>
    <mergeCell ref="AI212:AJ212"/>
    <mergeCell ref="AI213:AJ213"/>
    <mergeCell ref="AQ216:AS216"/>
    <mergeCell ref="AN217:AP217"/>
    <mergeCell ref="AQ217:AS217"/>
    <mergeCell ref="AQ212:AS212"/>
    <mergeCell ref="AK218:AM218"/>
    <mergeCell ref="AK219:AM219"/>
    <mergeCell ref="AN214:AP214"/>
    <mergeCell ref="AQ214:AS214"/>
    <mergeCell ref="AN216:AP216"/>
    <mergeCell ref="R1:AJ2"/>
    <mergeCell ref="AT194:AV194"/>
    <mergeCell ref="AT195:AV195"/>
    <mergeCell ref="AT196:AV196"/>
    <mergeCell ref="AT197:AV197"/>
    <mergeCell ref="AT211:AV211"/>
    <mergeCell ref="AT212:AV212"/>
    <mergeCell ref="AT213:AV213"/>
    <mergeCell ref="AT204:AV204"/>
    <mergeCell ref="AT205:AV205"/>
    <mergeCell ref="AT208:AV208"/>
    <mergeCell ref="AQ205:AS205"/>
    <mergeCell ref="AN196:AP196"/>
    <mergeCell ref="AQ196:AS196"/>
    <mergeCell ref="AQ200:AS200"/>
    <mergeCell ref="AI201:AJ201"/>
    <mergeCell ref="AQ3:AY3"/>
    <mergeCell ref="AT16:AU16"/>
    <mergeCell ref="AT202:AV202"/>
    <mergeCell ref="AT207:AV207"/>
    <mergeCell ref="AA196:AB196"/>
    <mergeCell ref="AA197:AB197"/>
    <mergeCell ref="AA198:AB198"/>
    <mergeCell ref="AA199:AB199"/>
    <mergeCell ref="AQ220:AS220"/>
    <mergeCell ref="AQ213:AS213"/>
    <mergeCell ref="AQ195:AS195"/>
    <mergeCell ref="AP119:AR119"/>
    <mergeCell ref="AP112:AR112"/>
    <mergeCell ref="AP114:AR114"/>
    <mergeCell ref="AW218:AZ218"/>
    <mergeCell ref="AW219:AZ219"/>
    <mergeCell ref="AW220:AZ220"/>
    <mergeCell ref="AW211:AZ211"/>
    <mergeCell ref="AW212:AZ212"/>
    <mergeCell ref="AW213:AZ213"/>
    <mergeCell ref="AW214:AZ214"/>
    <mergeCell ref="AW215:AZ215"/>
    <mergeCell ref="AW206:AZ206"/>
    <mergeCell ref="AW207:AZ207"/>
    <mergeCell ref="AW208:AZ208"/>
    <mergeCell ref="AW209:AZ209"/>
    <mergeCell ref="AW210:AZ210"/>
    <mergeCell ref="L142:AZ142"/>
    <mergeCell ref="AI220:AJ220"/>
    <mergeCell ref="AN220:AP220"/>
    <mergeCell ref="AN219:AP219"/>
    <mergeCell ref="AT220:AV220"/>
  </mergeCells>
  <conditionalFormatting sqref="K161:R161">
    <cfRule type="cellIs" dxfId="67" priority="70" operator="notEqual">
      <formula>""</formula>
    </cfRule>
  </conditionalFormatting>
  <conditionalFormatting sqref="K164:L164">
    <cfRule type="expression" dxfId="66" priority="69">
      <formula>OR($K$164&lt;&gt;"",$K$166&lt;&gt;"")</formula>
    </cfRule>
  </conditionalFormatting>
  <conditionalFormatting sqref="K166:L166">
    <cfRule type="expression" dxfId="65" priority="68">
      <formula>OR($K$164&lt;&gt;"",$K$166&lt;&gt;"")</formula>
    </cfRule>
  </conditionalFormatting>
  <conditionalFormatting sqref="AF164:AG164">
    <cfRule type="expression" dxfId="64" priority="67">
      <formula>OR($AF$164&lt;&gt;"",$K$166&lt;&gt;"")</formula>
    </cfRule>
  </conditionalFormatting>
  <conditionalFormatting sqref="AV164:AY164">
    <cfRule type="cellIs" dxfId="63" priority="66" operator="notEqual">
      <formula>""</formula>
    </cfRule>
  </conditionalFormatting>
  <conditionalFormatting sqref="X161:AB161">
    <cfRule type="cellIs" dxfId="62" priority="65" operator="notEqual">
      <formula>""</formula>
    </cfRule>
  </conditionalFormatting>
  <conditionalFormatting sqref="AI161:AJ161">
    <cfRule type="cellIs" dxfId="61" priority="64" operator="notEqual">
      <formula>""</formula>
    </cfRule>
  </conditionalFormatting>
  <conditionalFormatting sqref="AV161:AW161">
    <cfRule type="cellIs" dxfId="60" priority="63" operator="notEqual">
      <formula>""</formula>
    </cfRule>
  </conditionalFormatting>
  <conditionalFormatting sqref="A111:A115">
    <cfRule type="expression" dxfId="59" priority="62">
      <formula>$AZ$115=100</formula>
    </cfRule>
  </conditionalFormatting>
  <conditionalFormatting sqref="BA111:BA115">
    <cfRule type="expression" dxfId="58" priority="61">
      <formula>$AZ$115=100</formula>
    </cfRule>
  </conditionalFormatting>
  <conditionalFormatting sqref="A116:A120">
    <cfRule type="expression" dxfId="57" priority="60">
      <formula>$AZ$120=100</formula>
    </cfRule>
  </conditionalFormatting>
  <conditionalFormatting sqref="BA116:BA120">
    <cfRule type="expression" dxfId="56" priority="59">
      <formula>$AZ$120=100</formula>
    </cfRule>
  </conditionalFormatting>
  <conditionalFormatting sqref="I15:O15">
    <cfRule type="expression" dxfId="55" priority="58">
      <formula>OR($B$13="Rhein",$B$13="Donau",$I$15&lt;&gt;"")</formula>
    </cfRule>
  </conditionalFormatting>
  <conditionalFormatting sqref="R15:Y15">
    <cfRule type="expression" dxfId="54" priority="57">
      <formula>OR($I$15="Rhein",$I$15="Donau",$I$15="",$R$15&lt;&gt;"")</formula>
    </cfRule>
  </conditionalFormatting>
  <conditionalFormatting sqref="AB15:AH15">
    <cfRule type="expression" dxfId="53" priority="56">
      <formula>OR($R$15="Rhein",$R$15="Donau",$R$15="",$AB$15&lt;&gt;"")</formula>
    </cfRule>
  </conditionalFormatting>
  <conditionalFormatting sqref="AJ15:AQ15">
    <cfRule type="expression" dxfId="52" priority="55">
      <formula>OR($AB$15="Rhein",$AB$15="Donau",$AB$15="",$AJ$15&lt;&gt;"")</formula>
    </cfRule>
  </conditionalFormatting>
  <conditionalFormatting sqref="AT15:AZ15">
    <cfRule type="expression" dxfId="51" priority="54">
      <formula>OR($AJ$15="Rhein",$AJ$15="Donau",$AJ$15="",$AT$15&lt;&gt;"")</formula>
    </cfRule>
  </conditionalFormatting>
  <conditionalFormatting sqref="H5:Z5">
    <cfRule type="cellIs" dxfId="50" priority="53" operator="notEqual">
      <formula>""</formula>
    </cfRule>
  </conditionalFormatting>
  <conditionalFormatting sqref="AF5:AY5 AF7:AY7 AF9:AY9 K9:Z9">
    <cfRule type="cellIs" dxfId="49" priority="52" operator="notEqual">
      <formula>""</formula>
    </cfRule>
  </conditionalFormatting>
  <conditionalFormatting sqref="B13:V13 X13:AQ13 AS13:AZ13 AI19:AZ20">
    <cfRule type="cellIs" dxfId="48" priority="51" operator="notEqual">
      <formula>""</formula>
    </cfRule>
  </conditionalFormatting>
  <conditionalFormatting sqref="A25:A26">
    <cfRule type="expression" dxfId="47" priority="49">
      <formula>$AZ$26=0</formula>
    </cfRule>
  </conditionalFormatting>
  <conditionalFormatting sqref="BA25:BA26">
    <cfRule type="expression" dxfId="46" priority="48">
      <formula>$AZ$26=0</formula>
    </cfRule>
  </conditionalFormatting>
  <conditionalFormatting sqref="D29:I29">
    <cfRule type="cellIs" dxfId="45" priority="47" operator="notEqual">
      <formula>""</formula>
    </cfRule>
  </conditionalFormatting>
  <conditionalFormatting sqref="B34:J34">
    <cfRule type="cellIs" dxfId="44" priority="46" operator="notEqual">
      <formula>""</formula>
    </cfRule>
  </conditionalFormatting>
  <conditionalFormatting sqref="L34">
    <cfRule type="expression" dxfId="43" priority="43">
      <formula>OR(ISNUMBER($L$34),$L$34="?")</formula>
    </cfRule>
  </conditionalFormatting>
  <conditionalFormatting sqref="W34">
    <cfRule type="expression" dxfId="42" priority="45">
      <formula>OR(ISNUMBER($W$34),$W$34="?")</formula>
    </cfRule>
  </conditionalFormatting>
  <conditionalFormatting sqref="AG34:AK34">
    <cfRule type="cellIs" dxfId="41" priority="42" operator="notEqual">
      <formula>""</formula>
    </cfRule>
  </conditionalFormatting>
  <conditionalFormatting sqref="BA46:BA48 A46:A48">
    <cfRule type="expression" dxfId="40" priority="41">
      <formula>$AZ$47=0</formula>
    </cfRule>
  </conditionalFormatting>
  <conditionalFormatting sqref="BA36:BA38 A36:A38">
    <cfRule type="expression" dxfId="39" priority="40">
      <formula>$AZ$37=0</formula>
    </cfRule>
  </conditionalFormatting>
  <conditionalFormatting sqref="BA39:BA41 A39:A41">
    <cfRule type="expression" dxfId="38" priority="39">
      <formula>$AZ$40=0</formula>
    </cfRule>
  </conditionalFormatting>
  <conditionalFormatting sqref="BA42:BA44 A42:A44">
    <cfRule type="expression" dxfId="37" priority="38">
      <formula>$AZ$43=0</formula>
    </cfRule>
  </conditionalFormatting>
  <conditionalFormatting sqref="Q49:S49">
    <cfRule type="expression" dxfId="36" priority="37">
      <formula>OR($Q$49&lt;&gt;"",$AZ$45=0)</formula>
    </cfRule>
  </conditionalFormatting>
  <conditionalFormatting sqref="A51:A53 BA51:BA53">
    <cfRule type="expression" dxfId="35" priority="36">
      <formula>$AZ$52=0</formula>
    </cfRule>
  </conditionalFormatting>
  <conditionalFormatting sqref="Q54:S54">
    <cfRule type="expression" dxfId="34" priority="35">
      <formula>OR($Q$54&lt;&gt;"",$AZ$45=0)</formula>
    </cfRule>
  </conditionalFormatting>
  <conditionalFormatting sqref="A56:A58 BA56:BA58">
    <cfRule type="expression" dxfId="33" priority="34">
      <formula>$AZ$57=0</formula>
    </cfRule>
  </conditionalFormatting>
  <conditionalFormatting sqref="A59:A61 BA59:BA61">
    <cfRule type="expression" dxfId="32" priority="33">
      <formula>$AZ$60=0</formula>
    </cfRule>
  </conditionalFormatting>
  <conditionalFormatting sqref="A62:A65 BA62:BA65">
    <cfRule type="expression" dxfId="31" priority="32">
      <formula>$AZ$64=0</formula>
    </cfRule>
  </conditionalFormatting>
  <conditionalFormatting sqref="A3 BA3">
    <cfRule type="expression" dxfId="30" priority="31">
      <formula>$AZ$3=0</formula>
    </cfRule>
  </conditionalFormatting>
  <conditionalFormatting sqref="A80:A84 BA80:BA84">
    <cfRule type="expression" dxfId="29" priority="77">
      <formula>$AZ$84=100</formula>
    </cfRule>
  </conditionalFormatting>
  <conditionalFormatting sqref="BA66:BA68 A66:A68">
    <cfRule type="expression" dxfId="28" priority="30">
      <formula>$AZ$67=0</formula>
    </cfRule>
  </conditionalFormatting>
  <conditionalFormatting sqref="BA69:BA71 A69:A71">
    <cfRule type="expression" dxfId="27" priority="29">
      <formula>$AZ$70=0</formula>
    </cfRule>
  </conditionalFormatting>
  <conditionalFormatting sqref="BA72:BA74 A72:A74">
    <cfRule type="expression" dxfId="26" priority="28">
      <formula>$AZ$73=0</formula>
    </cfRule>
  </conditionalFormatting>
  <conditionalFormatting sqref="A75:A77 BA75:BA77">
    <cfRule type="expression" dxfId="25" priority="27">
      <formula>$AZ$76=0</formula>
    </cfRule>
  </conditionalFormatting>
  <conditionalFormatting sqref="A89:A91 BA89:BA91">
    <cfRule type="expression" dxfId="24" priority="25">
      <formula>$AZ$91=100</formula>
    </cfRule>
  </conditionalFormatting>
  <conditionalFormatting sqref="AG96:AH96">
    <cfRule type="cellIs" dxfId="23" priority="24" operator="notEqual">
      <formula>""</formula>
    </cfRule>
  </conditionalFormatting>
  <conditionalFormatting sqref="BA98:BA104 A98:A104">
    <cfRule type="expression" dxfId="22" priority="23">
      <formula>$AZ$104=100</formula>
    </cfRule>
  </conditionalFormatting>
  <conditionalFormatting sqref="A105:A109 BA105:BA109">
    <cfRule type="expression" dxfId="21" priority="22">
      <formula>$AZ$109=100</formula>
    </cfRule>
  </conditionalFormatting>
  <conditionalFormatting sqref="AP103:AR103">
    <cfRule type="expression" dxfId="20" priority="21">
      <formula>AND($AT$103&lt;&gt;"",$AP$103="")</formula>
    </cfRule>
  </conditionalFormatting>
  <conditionalFormatting sqref="AT103:AZ103">
    <cfRule type="expression" dxfId="19" priority="20">
      <formula>AND($AP$103&lt;&gt;"",$AT$103="")</formula>
    </cfRule>
  </conditionalFormatting>
  <conditionalFormatting sqref="C128:D128 O128:P128 AB128 AN128 AB130 O130:P130 C130:D130">
    <cfRule type="cellIs" dxfId="18" priority="19" operator="notEqual">
      <formula>""</formula>
    </cfRule>
  </conditionalFormatting>
  <conditionalFormatting sqref="AP108:AR108">
    <cfRule type="expression" dxfId="17" priority="18">
      <formula>AND($AT$108&lt;&gt;"",$AP$108="")</formula>
    </cfRule>
  </conditionalFormatting>
  <conditionalFormatting sqref="AT108:AZ108">
    <cfRule type="expression" dxfId="16" priority="17">
      <formula>AND($AP$108&lt;&gt;"",$AT$108="")</formula>
    </cfRule>
  </conditionalFormatting>
  <conditionalFormatting sqref="AN130">
    <cfRule type="expression" dxfId="15" priority="16">
      <formula>AND($AP$130&lt;&gt;"",$AN$130="")</formula>
    </cfRule>
  </conditionalFormatting>
  <conditionalFormatting sqref="AP130:AZ130">
    <cfRule type="expression" dxfId="14" priority="15">
      <formula>AND($AN$130&lt;&gt;"",$AP$130="")</formula>
    </cfRule>
  </conditionalFormatting>
  <conditionalFormatting sqref="BA86:BA88 A86:A88">
    <cfRule type="expression" dxfId="13" priority="14">
      <formula>$AZ$87=0</formula>
    </cfRule>
  </conditionalFormatting>
  <conditionalFormatting sqref="A133:A137 BA133:BA137">
    <cfRule type="expression" dxfId="12" priority="13">
      <formula>$AZ$137=0</formula>
    </cfRule>
  </conditionalFormatting>
  <conditionalFormatting sqref="L142:AZ142">
    <cfRule type="cellIs" dxfId="11" priority="12" operator="notEqual">
      <formula>""</formula>
    </cfRule>
  </conditionalFormatting>
  <conditionalFormatting sqref="Y176:AA176">
    <cfRule type="expression" dxfId="10" priority="11">
      <formula>AND(S176&gt;0,Y176="")</formula>
    </cfRule>
  </conditionalFormatting>
  <conditionalFormatting sqref="S176:U176">
    <cfRule type="cellIs" dxfId="9" priority="10" operator="notEqual">
      <formula>""</formula>
    </cfRule>
  </conditionalFormatting>
  <conditionalFormatting sqref="Y179:AA179">
    <cfRule type="expression" dxfId="8" priority="9">
      <formula>AND(S179&gt;0,Y179="")</formula>
    </cfRule>
  </conditionalFormatting>
  <conditionalFormatting sqref="S179:U179">
    <cfRule type="cellIs" dxfId="7" priority="8" operator="notEqual">
      <formula>""</formula>
    </cfRule>
  </conditionalFormatting>
  <conditionalFormatting sqref="AC175:AI175 AC177:AI177">
    <cfRule type="expression" dxfId="6" priority="7">
      <formula>$AI$176=1</formula>
    </cfRule>
  </conditionalFormatting>
  <conditionalFormatting sqref="AJ175:AZ175 AJ177:AZ177">
    <cfRule type="expression" dxfId="5" priority="6">
      <formula>$AZ$176=1</formula>
    </cfRule>
  </conditionalFormatting>
  <conditionalFormatting sqref="AC178:AI178 AC180:AI180">
    <cfRule type="expression" dxfId="4" priority="5">
      <formula>$AI$179=1</formula>
    </cfRule>
  </conditionalFormatting>
  <conditionalFormatting sqref="AJ178:AZ178 AJ180:AZ180">
    <cfRule type="expression" dxfId="3" priority="4">
      <formula>$AZ$179=1</formula>
    </cfRule>
  </conditionalFormatting>
  <dataValidations count="36">
    <dataValidation type="date" operator="greaterThanOrEqual" allowBlank="1" showInputMessage="1" showErrorMessage="1" errorTitle="Ungültiges Format!" error="Es sind nur Datumsangaben im Format TT.MM.JJJJ möglich. _x000a__x000a_Bitte korrigieren Sie Ihre Eingabe." sqref="AS13:AZ13">
      <formula1>38718</formula1>
    </dataValidation>
    <dataValidation type="time" allowBlank="1" showInputMessage="1" showErrorMessage="1" errorTitle="Eingabefehler!" error="Es sind nur eingaben im Format hh:mm möglich!_x000a__x000a_Bitte korrigieren Sie Ihre Eingabe." sqref="B34:J34">
      <formula1>0</formula1>
      <formula2>0.999305555555556</formula2>
    </dataValidation>
    <dataValidation type="decimal" allowBlank="1" showInputMessage="1" showErrorMessage="1" sqref="T34">
      <formula1>0</formula1>
      <formula2>30</formula2>
    </dataValidation>
    <dataValidation type="decimal" allowBlank="1" showInputMessage="1" showErrorMessage="1" sqref="R55:V55 V49:V50 R50:U50">
      <formula1>0</formula1>
      <formula2>999.9</formula2>
    </dataValidation>
    <dataValidation type="decimal" allowBlank="1" showInputMessage="1" showErrorMessage="1" sqref="U54:V54">
      <formula1>0</formula1>
      <formula2>20</formula2>
    </dataValidation>
    <dataValidation type="whole" operator="lessThanOrEqual" allowBlank="1" showInputMessage="1" showErrorMessage="1" sqref="D29:I29">
      <formula1>10000</formula1>
    </dataValidation>
    <dataValidation type="whole" allowBlank="1" showInputMessage="1" showErrorMessage="1" errorTitle="Eingabefehler!" error="Es sind nur Zahlenangaben zwischen 1 und 9999 zulässig!_x000a_Bitte korrigieren Sie Ihre Eingabe." sqref="R194:AS220">
      <formula1>1</formula1>
      <formula2>9999</formula2>
    </dataValidation>
    <dataValidation type="custom" allowBlank="1" showInputMessage="1" showErrorMessage="1" errorTitle="Eingabefehler!" error="Zulässig sind nur Werte zwischen 0,0 und 33,0_x000a_oder_x000a_ein '?', sofern keine Messung vorgenommen wurde!_x000a__x000a_Bitte korrigieren Sie Ihre Eingabe." prompt="Bitte ein ? eingeben, wenn keine Messung vorgenommen wurde." sqref="L34:Q34">
      <formula1>OR(AND(ISNUMBER(L34),L34&gt;=0,L34&lt;=33),L34="?")</formula1>
    </dataValidation>
    <dataValidation type="custom" allowBlank="1" showInputMessage="1" showErrorMessage="1" errorTitle="Eingabefehler!" error="Zulässig sind nur Werte zwischen 1 und 5000 _x000a_oder _x000a_ein '?', sofern keine Messung vorgenommen wurde!_x000a__x000a_Bitte korrigieren Sie Ihre Eingabe." prompt="Bitte ein ? eingeben, wenn keine Messung vorgenommen wurde." sqref="W34:AA34">
      <formula1>OR(AND(ISNUMBER(W34),W34&gt;=1,W34&lt;=5000),W34="?")</formula1>
    </dataValidation>
    <dataValidation type="whole" allowBlank="1" showInputMessage="1" showErrorMessage="1" errorTitle="Eingabefehler!" error="Zulässig sind nur ganzzahlige Werte zwischen 5 und 1000!_x000a_Bitte korrigieren Sie Ihre Eingabe." sqref="AG34:AK34">
      <formula1>5</formula1>
      <formula2>1000</formula2>
    </dataValidation>
    <dataValidation type="whole" allowBlank="1" showInputMessage="1" showErrorMessage="1" errorTitle="Eingabefehler!" error="Ihre Eingabe ist keine gültige WRRL-Probestellen-Nr.!_x000a__x000a_Bitte überprüfen und korrigieren Sie Ihre Eingabe." sqref="B23:J23">
      <formula1>1001000001</formula1>
      <formula2>6506262001</formula2>
    </dataValidation>
    <dataValidation type="whole" allowBlank="1" showInputMessage="1" showErrorMessage="1" errorTitle="Eingabefehler" error="Zulässig sind nur ganzzahlige Werte zwischen 100 und 1000!_x000a__x000a_Bitte korrigieren Sie Ihre Eingabe." sqref="AI161:AJ161">
      <formula1>100</formula1>
      <formula2>1000</formula2>
    </dataValidation>
    <dataValidation type="decimal" operator="greaterThan" allowBlank="1" showInputMessage="1" showErrorMessage="1" errorTitle="Eingabefehler" error="Zulässig sind nur Werte &gt; 0!_x000a__x000a_Bitte korrigieren Sie Ihre Eingabe." sqref="AV161:AW161">
      <formula1>0</formula1>
    </dataValidation>
    <dataValidation type="whole" allowBlank="1" showInputMessage="1" showErrorMessage="1" sqref="N29:S29">
      <formula1>0</formula1>
      <formula2>1500</formula2>
    </dataValidation>
    <dataValidation type="decimal" allowBlank="1" showInputMessage="1" showErrorMessage="1" errorTitle="Eingabefehler!" error="Es sind nur Zahlenangaben zwischen 0,1 und 500 zulässig!_x000a__x000a_Bitte korrigieren Sie Ihre Eingabe." sqref="Q49:S49">
      <formula1>0.1</formula1>
      <formula2>500</formula2>
    </dataValidation>
    <dataValidation type="decimal" allowBlank="1" showInputMessage="1" showErrorMessage="1" errorTitle="Eingabefehler" error="Es sind nur Zahlenangaben zwischen 0,01 und 10 zulässig!_x000a__x000a_Bitte korrigieren Sie Ihre Eingabe." sqref="Q54:S54">
      <formula1>0.01</formula1>
      <formula2>10</formula2>
    </dataValidation>
    <dataValidation type="whole" allowBlank="1" showInputMessage="1" showErrorMessage="1" errorTitle="Eingabefehler!" error="Es sind nur ganzzahlige Werte von 0 bis 100 zulässig!_x000a__x000a_Bitte korrigieren Sie Ihre Eingabe." sqref="AG96:AH96">
      <formula1>0</formula1>
      <formula2>100</formula2>
    </dataValidation>
    <dataValidation type="whole" allowBlank="1" showInputMessage="1" showErrorMessage="1" errorTitle="Eingabefehler!" error="Zulässig sind nur ganzzahlige Werte zwischen 0 und 100!_x000a__x000a_Bitte korrigieren Sie Ihre Eingabe." sqref="AC83 AC81">
      <formula1>1</formula1>
      <formula2>100</formula2>
    </dataValidation>
    <dataValidation type="whole" allowBlank="1" showInputMessage="1" showErrorMessage="1" errorTitle="Eingabefehler!" error="Zulässig sind nur ganzzahlige Werte zwischen 0 und 100!_x000a__x000a_Bitte korrigieren Sie Ihre Eingabe." sqref="V93:W93">
      <formula1>0</formula1>
      <formula2>100</formula2>
    </dataValidation>
    <dataValidation type="whole" allowBlank="1" showInputMessage="1" showErrorMessage="1" errorTitle="Eingabefehler!" error="Zulässig sind nur ganze Zahlen von 0 bis 3!_x000a__x000a_Bitte korrigieren Sie Ihre Eingabe." sqref="C128:D128 O128:P128 AB128 AN128 AB130 O130:P130 C130:D130 AN130">
      <formula1>0</formula1>
      <formula2>3</formula2>
    </dataValidation>
    <dataValidation type="whole" allowBlank="1" showInputMessage="1" showErrorMessage="1" errorTitle="Eingabefehler!" error="Die eingegebene Koordinate liegt außerhalb des Landesgebiets _x000a_von Baden-Württemberg!_x000a__x000a_Bitte überprüfen und korrigieren Sie Ihre Eingabe." sqref="AR19:AZ20">
      <formula1>5260215</formula1>
      <formula2>5517430</formula2>
    </dataValidation>
    <dataValidation type="whole" allowBlank="1" showInputMessage="1" showErrorMessage="1" errorTitle="Eingabefehler!" error="Das eingegebene TK 25-Blatt liegt außerhalb des Landesgebiets _x000a_von Baden-Württemberg! _x000a__x000a_Bitte überprüfen und korrigieren Sie Ihre Eingabe." sqref="L23:AH23">
      <formula1>6221</formula1>
      <formula2>8423</formula2>
    </dataValidation>
    <dataValidation type="whole" allowBlank="1" showInputMessage="1" showErrorMessage="1" errorTitle="Eingabefehler!" error="Die eingegebene Koordinate liegt außerhalb des Landesgebiets _x000a_von Baden-Württemberg!_x000a__x000a_Bitte überprüfen und korrigieren Sie Ihre Eingabe." sqref="AI19:AQ20">
      <formula1>3388335</formula1>
      <formula2>3610109</formula2>
    </dataValidation>
    <dataValidation type="whole" allowBlank="1" showInputMessage="1" showErrorMessage="1" errorTitle="Eingabefehler!" error="Zulässig sind nur ganzzahlige Werte zwischen 1 und 100!_x000a__x000a_Bitte korrigieren Sie Ihre Eingabe." sqref="K90:L90 C81:D81 N81:O81 AB81 AO81:AQ81 C83:D83 N83:O83 AB83 AO83:AQ83 V90:W90 AG90:AH90 AP90:AR90 V99:W99 V101:W101 V103:W103 AG99:AH99 AG101:AH101 AG103:AH103 V106:W106 V108:W108 K106:L106 K108:L108 K112:L112 K114:L114 U112:V112 U114:V114 AF112:AG112 AF114:AG114 K117:L117 K119:L119 AB117 AB119 AI106 AI108 AP99:AR99 AP101:AR101 AP103:AR103 AP106:AR106 AP108:AR108 AP112:AR112 AP114:AR114 AP117:AR117 AP119:AR119">
      <formula1>1</formula1>
      <formula2>100</formula2>
    </dataValidation>
    <dataValidation type="whole" allowBlank="1" showInputMessage="1" showErrorMessage="1" errorTitle="Eingabefehler!" error="Zulässig sind nur ganzzahlige Werte zwischen 1 und 90!_x000a__x000a_Bitte korrigieren Sie Ihre Eingabe." sqref="AG93:AH93">
      <formula1>1</formula1>
      <formula2>90</formula2>
    </dataValidation>
    <dataValidation type="whole" allowBlank="1" showInputMessage="1" showErrorMessage="1" errorTitle="Eingabefehler" error="Zulässig sind nur ganzzahlige Werte zwischen 1 und 10!_x000a__x000a_Bitte korrigieren Sie Ihre Eingabe." sqref="K164:L164">
      <formula1>1</formula1>
      <formula2>10</formula2>
    </dataValidation>
    <dataValidation type="whole" allowBlank="1" showInputMessage="1" showErrorMessage="1" errorTitle="Eingabefehler!" error="Zulässig sind nur ganzzahlige Werte zwischen 10 und 80!_x000a__x000a_Bitte korrigieren Sie Ihre Eingabe." sqref="AF164:AG164">
      <formula1>10</formula1>
      <formula2>80</formula2>
    </dataValidation>
    <dataValidation type="whole" allowBlank="1" showInputMessage="1" showErrorMessage="1" errorTitle="Eingabefehler" error="Zulässig sind nur ganzzahlige Werte zwischen 1 und 4!_x000a__x000a_Bitte korrigieren Sie Ihre Eingabe." sqref="K166:L166">
      <formula1>1</formula1>
      <formula2>4</formula2>
    </dataValidation>
    <dataValidation type="decimal" allowBlank="1" showInputMessage="1" showErrorMessage="1" errorTitle="Eingabefehler!" sqref="Y176:AA176">
      <formula1>0.1</formula1>
      <formula2>Q49</formula2>
    </dataValidation>
    <dataValidation type="decimal" allowBlank="1" showInputMessage="1" showErrorMessage="1" errorTitle="Eingabefehler!" sqref="Y179:AA179">
      <formula1>0.1</formula1>
      <formula2>Q49</formula2>
    </dataValidation>
    <dataValidation type="whole" allowBlank="1" showInputMessage="1" showErrorMessage="1" errorTitle="Eingabefehler!" promptTitle="Bitte 0 eingeben," prompt="wenn ausschließlich über die gesamte Breite befischt wurde." sqref="S179:U179">
      <formula1>0</formula1>
      <formula2>D29*2</formula2>
    </dataValidation>
    <dataValidation type="whole" allowBlank="1" showInputMessage="1" showErrorMessage="1" errorTitle="Eingabefehler!" promptTitle="Bitte 0 eingeben, " prompt="wenn ausschließlich entlang der Ufer befischt wurde!" sqref="S176:U176">
      <formula1>0</formula1>
      <formula2>D29</formula2>
    </dataValidation>
    <dataValidation showDropDown="1" showInputMessage="1" showErrorMessage="1" promptTitle="Freie Texteingabe!" prompt="Nur zu verwenden für Arten, die nicht in der Dropdown-Liste des Formulars &quot;Artenauswahl&quot; enthalten sind." sqref="C219:Q220"/>
    <dataValidation type="whole" allowBlank="1" showInputMessage="1" showErrorMessage="1" errorTitle="Eingabefehler!" error="Zulässig sind nur Zahlenangaben zwischen 0 und der Anzahl _x000a_der insgesamt nachgewiesenen Individuen dieser Art!_x000a_ _x000a_Bitte korrigieren Sie Ihre Eingabe." sqref="AW194:AZ220">
      <formula1>0</formula1>
      <formula2>AT194</formula2>
    </dataValidation>
    <dataValidation type="textLength" allowBlank="1" showInputMessage="1" showErrorMessage="1" sqref="AG29:AN29">
      <formula1>4</formula1>
      <formula2>8</formula2>
    </dataValidation>
    <dataValidation allowBlank="1" showInputMessage="1" showErrorMessage="1" prompt="Bitte Vorfluterkette bis 'Rhein' oder 'Donau' angeben." sqref="AJ15:AQ15 AT15:AZ15 I15:O15 R15:Y15 AB15:AH15"/>
  </dataValidations>
  <printOptions horizontalCentered="1" verticalCentered="1"/>
  <pageMargins left="0.27559055118110237" right="0.27559055118110237" top="0.31496062992125984" bottom="0.31496062992125984" header="0.31496062992125984" footer="0.27559055118110237"/>
  <pageSetup paperSize="9" scale="95" fitToHeight="4" orientation="portrait" r:id="rId1"/>
  <headerFooter>
    <oddFooter>&amp;C&amp;8Seite &amp;P von &amp;N</oddFooter>
  </headerFooter>
  <rowBreaks count="3" manualBreakCount="3">
    <brk id="78" max="16383" man="1"/>
    <brk id="156" max="16383" man="1"/>
    <brk id="221" max="16383" man="1"/>
  </rowBreaks>
  <ignoredErrors>
    <ignoredError sqref="U193 X193 AA193:AP193" numberStoredAsText="1"/>
  </ignoredErrors>
  <drawing r:id="rId2"/>
  <legacyDrawing r:id="rId3"/>
  <controls>
    <mc:AlternateContent xmlns:mc="http://schemas.openxmlformats.org/markup-compatibility/2006">
      <mc:Choice Requires="x14">
        <control shapeId="1165" r:id="rId4" name="CheckBox47">
          <controlPr autoLine="0" linkedCell="Backup!C190" r:id="rId5">
            <anchor moveWithCells="1">
              <from>
                <xdr:col>31</xdr:col>
                <xdr:colOff>9525</xdr:colOff>
                <xdr:row>138</xdr:row>
                <xdr:rowOff>76200</xdr:rowOff>
              </from>
              <to>
                <xdr:col>39</xdr:col>
                <xdr:colOff>66675</xdr:colOff>
                <xdr:row>140</xdr:row>
                <xdr:rowOff>47625</xdr:rowOff>
              </to>
            </anchor>
          </controlPr>
        </control>
      </mc:Choice>
      <mc:Fallback>
        <control shapeId="1165" r:id="rId4" name="CheckBox47"/>
      </mc:Fallback>
    </mc:AlternateContent>
    <mc:AlternateContent xmlns:mc="http://schemas.openxmlformats.org/markup-compatibility/2006">
      <mc:Choice Requires="x14">
        <control shapeId="1164" r:id="rId6" name="CheckBox46">
          <controlPr autoLine="0" linkedCell="Backup!C189" r:id="rId7">
            <anchor moveWithCells="1">
              <from>
                <xdr:col>21</xdr:col>
                <xdr:colOff>76200</xdr:colOff>
                <xdr:row>138</xdr:row>
                <xdr:rowOff>76200</xdr:rowOff>
              </from>
              <to>
                <xdr:col>29</xdr:col>
                <xdr:colOff>66675</xdr:colOff>
                <xdr:row>140</xdr:row>
                <xdr:rowOff>47625</xdr:rowOff>
              </to>
            </anchor>
          </controlPr>
        </control>
      </mc:Choice>
      <mc:Fallback>
        <control shapeId="1164" r:id="rId6" name="CheckBox46"/>
      </mc:Fallback>
    </mc:AlternateContent>
    <mc:AlternateContent xmlns:mc="http://schemas.openxmlformats.org/markup-compatibility/2006">
      <mc:Choice Requires="x14">
        <control shapeId="1163" r:id="rId8" name="CheckBox45">
          <controlPr autoLine="0" linkedCell="Backup!C188" r:id="rId9">
            <anchor moveWithCells="1">
              <from>
                <xdr:col>11</xdr:col>
                <xdr:colOff>66675</xdr:colOff>
                <xdr:row>138</xdr:row>
                <xdr:rowOff>76200</xdr:rowOff>
              </from>
              <to>
                <xdr:col>20</xdr:col>
                <xdr:colOff>95250</xdr:colOff>
                <xdr:row>140</xdr:row>
                <xdr:rowOff>47625</xdr:rowOff>
              </to>
            </anchor>
          </controlPr>
        </control>
      </mc:Choice>
      <mc:Fallback>
        <control shapeId="1163" r:id="rId8" name="CheckBox45"/>
      </mc:Fallback>
    </mc:AlternateContent>
    <mc:AlternateContent xmlns:mc="http://schemas.openxmlformats.org/markup-compatibility/2006">
      <mc:Choice Requires="x14">
        <control shapeId="1162" r:id="rId10" name="CheckBox44">
          <controlPr autoLine="0" linkedCell="Backup!C187" r:id="rId11">
            <anchor moveWithCells="1">
              <from>
                <xdr:col>2</xdr:col>
                <xdr:colOff>19050</xdr:colOff>
                <xdr:row>138</xdr:row>
                <xdr:rowOff>76200</xdr:rowOff>
              </from>
              <to>
                <xdr:col>10</xdr:col>
                <xdr:colOff>0</xdr:colOff>
                <xdr:row>140</xdr:row>
                <xdr:rowOff>47625</xdr:rowOff>
              </to>
            </anchor>
          </controlPr>
        </control>
      </mc:Choice>
      <mc:Fallback>
        <control shapeId="1162" r:id="rId10" name="CheckBox44"/>
      </mc:Fallback>
    </mc:AlternateContent>
    <mc:AlternateContent xmlns:mc="http://schemas.openxmlformats.org/markup-compatibility/2006">
      <mc:Choice Requires="x14">
        <control shapeId="1161" r:id="rId12" name="CheckBox43">
          <controlPr disabled="1" autoLine="0" linkedCell="Backup!C185" r:id="rId13">
            <anchor moveWithCells="1">
              <from>
                <xdr:col>44</xdr:col>
                <xdr:colOff>9525</xdr:colOff>
                <xdr:row>134</xdr:row>
                <xdr:rowOff>190500</xdr:rowOff>
              </from>
              <to>
                <xdr:col>45</xdr:col>
                <xdr:colOff>28575</xdr:colOff>
                <xdr:row>136</xdr:row>
                <xdr:rowOff>66675</xdr:rowOff>
              </to>
            </anchor>
          </controlPr>
        </control>
      </mc:Choice>
      <mc:Fallback>
        <control shapeId="1161" r:id="rId12" name="CheckBox43"/>
      </mc:Fallback>
    </mc:AlternateContent>
    <mc:AlternateContent xmlns:mc="http://schemas.openxmlformats.org/markup-compatibility/2006">
      <mc:Choice Requires="x14">
        <control shapeId="1160" r:id="rId14" name="CheckBox42">
          <controlPr autoLine="0" linkedCell="Backup!C184" r:id="rId15">
            <anchor moveWithCells="1">
              <from>
                <xdr:col>31</xdr:col>
                <xdr:colOff>9525</xdr:colOff>
                <xdr:row>134</xdr:row>
                <xdr:rowOff>190500</xdr:rowOff>
              </from>
              <to>
                <xdr:col>42</xdr:col>
                <xdr:colOff>38100</xdr:colOff>
                <xdr:row>136</xdr:row>
                <xdr:rowOff>66675</xdr:rowOff>
              </to>
            </anchor>
          </controlPr>
        </control>
      </mc:Choice>
      <mc:Fallback>
        <control shapeId="1160" r:id="rId14" name="CheckBox42"/>
      </mc:Fallback>
    </mc:AlternateContent>
    <mc:AlternateContent xmlns:mc="http://schemas.openxmlformats.org/markup-compatibility/2006">
      <mc:Choice Requires="x14">
        <control shapeId="1159" r:id="rId16" name="CheckBox41">
          <controlPr autoLine="0" linkedCell="Backup!C183" r:id="rId17">
            <anchor moveWithCells="1">
              <from>
                <xdr:col>21</xdr:col>
                <xdr:colOff>76200</xdr:colOff>
                <xdr:row>134</xdr:row>
                <xdr:rowOff>190500</xdr:rowOff>
              </from>
              <to>
                <xdr:col>30</xdr:col>
                <xdr:colOff>66675</xdr:colOff>
                <xdr:row>136</xdr:row>
                <xdr:rowOff>66675</xdr:rowOff>
              </to>
            </anchor>
          </controlPr>
        </control>
      </mc:Choice>
      <mc:Fallback>
        <control shapeId="1159" r:id="rId16" name="CheckBox41"/>
      </mc:Fallback>
    </mc:AlternateContent>
    <mc:AlternateContent xmlns:mc="http://schemas.openxmlformats.org/markup-compatibility/2006">
      <mc:Choice Requires="x14">
        <control shapeId="1158" r:id="rId18" name="CheckBox40">
          <controlPr autoLine="0" linkedCell="Backup!C182" r:id="rId19">
            <anchor moveWithCells="1">
              <from>
                <xdr:col>11</xdr:col>
                <xdr:colOff>66675</xdr:colOff>
                <xdr:row>134</xdr:row>
                <xdr:rowOff>190500</xdr:rowOff>
              </from>
              <to>
                <xdr:col>20</xdr:col>
                <xdr:colOff>95250</xdr:colOff>
                <xdr:row>136</xdr:row>
                <xdr:rowOff>66675</xdr:rowOff>
              </to>
            </anchor>
          </controlPr>
        </control>
      </mc:Choice>
      <mc:Fallback>
        <control shapeId="1158" r:id="rId18" name="CheckBox40"/>
      </mc:Fallback>
    </mc:AlternateContent>
    <mc:AlternateContent xmlns:mc="http://schemas.openxmlformats.org/markup-compatibility/2006">
      <mc:Choice Requires="x14">
        <control shapeId="1157" r:id="rId20" name="CheckBox39">
          <controlPr autoLine="0" linkedCell="Backup!C181" r:id="rId21">
            <anchor moveWithCells="1">
              <from>
                <xdr:col>2</xdr:col>
                <xdr:colOff>38100</xdr:colOff>
                <xdr:row>134</xdr:row>
                <xdr:rowOff>190500</xdr:rowOff>
              </from>
              <to>
                <xdr:col>9</xdr:col>
                <xdr:colOff>228600</xdr:colOff>
                <xdr:row>136</xdr:row>
                <xdr:rowOff>66675</xdr:rowOff>
              </to>
            </anchor>
          </controlPr>
        </control>
      </mc:Choice>
      <mc:Fallback>
        <control shapeId="1157" r:id="rId20" name="CheckBox39"/>
      </mc:Fallback>
    </mc:AlternateContent>
    <mc:AlternateContent xmlns:mc="http://schemas.openxmlformats.org/markup-compatibility/2006">
      <mc:Choice Requires="x14">
        <control shapeId="1151" r:id="rId22" name="CheckBox38">
          <controlPr autoLine="0" linkedCell="Backup!C180" r:id="rId23">
            <anchor moveWithCells="1">
              <from>
                <xdr:col>44</xdr:col>
                <xdr:colOff>9525</xdr:colOff>
                <xdr:row>133</xdr:row>
                <xdr:rowOff>180975</xdr:rowOff>
              </from>
              <to>
                <xdr:col>51</xdr:col>
                <xdr:colOff>47625</xdr:colOff>
                <xdr:row>135</xdr:row>
                <xdr:rowOff>38100</xdr:rowOff>
              </to>
            </anchor>
          </controlPr>
        </control>
      </mc:Choice>
      <mc:Fallback>
        <control shapeId="1151" r:id="rId22" name="CheckBox38"/>
      </mc:Fallback>
    </mc:AlternateContent>
    <mc:AlternateContent xmlns:mc="http://schemas.openxmlformats.org/markup-compatibility/2006">
      <mc:Choice Requires="x14">
        <control shapeId="1150" r:id="rId24" name="CheckBox37">
          <controlPr autoLine="0" linkedCell="Backup!C179" r:id="rId25">
            <anchor moveWithCells="1">
              <from>
                <xdr:col>31</xdr:col>
                <xdr:colOff>9525</xdr:colOff>
                <xdr:row>133</xdr:row>
                <xdr:rowOff>180975</xdr:rowOff>
              </from>
              <to>
                <xdr:col>42</xdr:col>
                <xdr:colOff>38100</xdr:colOff>
                <xdr:row>135</xdr:row>
                <xdr:rowOff>28575</xdr:rowOff>
              </to>
            </anchor>
          </controlPr>
        </control>
      </mc:Choice>
      <mc:Fallback>
        <control shapeId="1150" r:id="rId24" name="CheckBox37"/>
      </mc:Fallback>
    </mc:AlternateContent>
    <mc:AlternateContent xmlns:mc="http://schemas.openxmlformats.org/markup-compatibility/2006">
      <mc:Choice Requires="x14">
        <control shapeId="1149" r:id="rId26" name="CheckBox36">
          <controlPr autoLine="0" linkedCell="Backup!C178" r:id="rId27">
            <anchor moveWithCells="1">
              <from>
                <xdr:col>21</xdr:col>
                <xdr:colOff>76200</xdr:colOff>
                <xdr:row>133</xdr:row>
                <xdr:rowOff>180975</xdr:rowOff>
              </from>
              <to>
                <xdr:col>30</xdr:col>
                <xdr:colOff>9525</xdr:colOff>
                <xdr:row>135</xdr:row>
                <xdr:rowOff>38100</xdr:rowOff>
              </to>
            </anchor>
          </controlPr>
        </control>
      </mc:Choice>
      <mc:Fallback>
        <control shapeId="1149" r:id="rId26" name="CheckBox36"/>
      </mc:Fallback>
    </mc:AlternateContent>
    <mc:AlternateContent xmlns:mc="http://schemas.openxmlformats.org/markup-compatibility/2006">
      <mc:Choice Requires="x14">
        <control shapeId="1148" r:id="rId28" name="CheckBox35">
          <controlPr autoLine="0" linkedCell="Backup!C177" r:id="rId29">
            <anchor moveWithCells="1">
              <from>
                <xdr:col>11</xdr:col>
                <xdr:colOff>66675</xdr:colOff>
                <xdr:row>133</xdr:row>
                <xdr:rowOff>180975</xdr:rowOff>
              </from>
              <to>
                <xdr:col>20</xdr:col>
                <xdr:colOff>57150</xdr:colOff>
                <xdr:row>135</xdr:row>
                <xdr:rowOff>28575</xdr:rowOff>
              </to>
            </anchor>
          </controlPr>
        </control>
      </mc:Choice>
      <mc:Fallback>
        <control shapeId="1148" r:id="rId28" name="CheckBox35"/>
      </mc:Fallback>
    </mc:AlternateContent>
    <mc:AlternateContent xmlns:mc="http://schemas.openxmlformats.org/markup-compatibility/2006">
      <mc:Choice Requires="x14">
        <control shapeId="1147" r:id="rId30" name="CheckBox34">
          <controlPr autoLine="0" linkedCell="Backup!C176" r:id="rId31">
            <anchor moveWithCells="1">
              <from>
                <xdr:col>2</xdr:col>
                <xdr:colOff>38100</xdr:colOff>
                <xdr:row>133</xdr:row>
                <xdr:rowOff>180975</xdr:rowOff>
              </from>
              <to>
                <xdr:col>10</xdr:col>
                <xdr:colOff>95250</xdr:colOff>
                <xdr:row>135</xdr:row>
                <xdr:rowOff>38100</xdr:rowOff>
              </to>
            </anchor>
          </controlPr>
        </control>
      </mc:Choice>
      <mc:Fallback>
        <control shapeId="1147" r:id="rId30" name="CheckBox34"/>
      </mc:Fallback>
    </mc:AlternateContent>
    <mc:AlternateContent xmlns:mc="http://schemas.openxmlformats.org/markup-compatibility/2006">
      <mc:Choice Requires="x14">
        <control shapeId="1136" r:id="rId32" name="CheckBox33">
          <controlPr autoLine="0" linkedCell="Backup!C175" r:id="rId33">
            <anchor moveWithCells="1">
              <from>
                <xdr:col>44</xdr:col>
                <xdr:colOff>9525</xdr:colOff>
                <xdr:row>132</xdr:row>
                <xdr:rowOff>57150</xdr:rowOff>
              </from>
              <to>
                <xdr:col>51</xdr:col>
                <xdr:colOff>47625</xdr:colOff>
                <xdr:row>134</xdr:row>
                <xdr:rowOff>28575</xdr:rowOff>
              </to>
            </anchor>
          </controlPr>
        </control>
      </mc:Choice>
      <mc:Fallback>
        <control shapeId="1136" r:id="rId32" name="CheckBox33"/>
      </mc:Fallback>
    </mc:AlternateContent>
    <mc:AlternateContent xmlns:mc="http://schemas.openxmlformats.org/markup-compatibility/2006">
      <mc:Choice Requires="x14">
        <control shapeId="1135" r:id="rId34" name="CheckBox32">
          <controlPr autoLine="0" linkedCell="Backup!C174" r:id="rId35">
            <anchor moveWithCells="1">
              <from>
                <xdr:col>31</xdr:col>
                <xdr:colOff>9525</xdr:colOff>
                <xdr:row>132</xdr:row>
                <xdr:rowOff>57150</xdr:rowOff>
              </from>
              <to>
                <xdr:col>38</xdr:col>
                <xdr:colOff>66675</xdr:colOff>
                <xdr:row>134</xdr:row>
                <xdr:rowOff>28575</xdr:rowOff>
              </to>
            </anchor>
          </controlPr>
        </control>
      </mc:Choice>
      <mc:Fallback>
        <control shapeId="1135" r:id="rId34" name="CheckBox32"/>
      </mc:Fallback>
    </mc:AlternateContent>
    <mc:AlternateContent xmlns:mc="http://schemas.openxmlformats.org/markup-compatibility/2006">
      <mc:Choice Requires="x14">
        <control shapeId="1134" r:id="rId36" name="CheckBox31">
          <controlPr autoLine="0" linkedCell="Backup!C173" r:id="rId37">
            <anchor moveWithCells="1">
              <from>
                <xdr:col>21</xdr:col>
                <xdr:colOff>76200</xdr:colOff>
                <xdr:row>132</xdr:row>
                <xdr:rowOff>57150</xdr:rowOff>
              </from>
              <to>
                <xdr:col>29</xdr:col>
                <xdr:colOff>28575</xdr:colOff>
                <xdr:row>134</xdr:row>
                <xdr:rowOff>28575</xdr:rowOff>
              </to>
            </anchor>
          </controlPr>
        </control>
      </mc:Choice>
      <mc:Fallback>
        <control shapeId="1134" r:id="rId36" name="CheckBox31"/>
      </mc:Fallback>
    </mc:AlternateContent>
    <mc:AlternateContent xmlns:mc="http://schemas.openxmlformats.org/markup-compatibility/2006">
      <mc:Choice Requires="x14">
        <control shapeId="1133" r:id="rId38" name="CheckBox30">
          <controlPr autoLine="0" linkedCell="Backup!C172" r:id="rId39">
            <anchor moveWithCells="1">
              <from>
                <xdr:col>11</xdr:col>
                <xdr:colOff>66675</xdr:colOff>
                <xdr:row>132</xdr:row>
                <xdr:rowOff>57150</xdr:rowOff>
              </from>
              <to>
                <xdr:col>21</xdr:col>
                <xdr:colOff>0</xdr:colOff>
                <xdr:row>134</xdr:row>
                <xdr:rowOff>28575</xdr:rowOff>
              </to>
            </anchor>
          </controlPr>
        </control>
      </mc:Choice>
      <mc:Fallback>
        <control shapeId="1133" r:id="rId38" name="CheckBox30"/>
      </mc:Fallback>
    </mc:AlternateContent>
    <mc:AlternateContent xmlns:mc="http://schemas.openxmlformats.org/markup-compatibility/2006">
      <mc:Choice Requires="x14">
        <control shapeId="1132" r:id="rId40" name="CheckBox29">
          <controlPr autoLine="0" linkedCell="Backup!C171" r:id="rId41">
            <anchor moveWithCells="1">
              <from>
                <xdr:col>2</xdr:col>
                <xdr:colOff>38100</xdr:colOff>
                <xdr:row>132</xdr:row>
                <xdr:rowOff>57150</xdr:rowOff>
              </from>
              <to>
                <xdr:col>11</xdr:col>
                <xdr:colOff>9525</xdr:colOff>
                <xdr:row>134</xdr:row>
                <xdr:rowOff>28575</xdr:rowOff>
              </to>
            </anchor>
          </controlPr>
        </control>
      </mc:Choice>
      <mc:Fallback>
        <control shapeId="1132" r:id="rId40" name="CheckBox29"/>
      </mc:Fallback>
    </mc:AlternateContent>
    <mc:AlternateContent xmlns:mc="http://schemas.openxmlformats.org/markup-compatibility/2006">
      <mc:Choice Requires="x14">
        <control shapeId="1131" r:id="rId42" name="CheckBox28">
          <controlPr autoLine="0" linkedCell="Backup!C161" r:id="rId43">
            <anchor moveWithCells="1">
              <from>
                <xdr:col>44</xdr:col>
                <xdr:colOff>9525</xdr:colOff>
                <xdr:row>120</xdr:row>
                <xdr:rowOff>47625</xdr:rowOff>
              </from>
              <to>
                <xdr:col>51</xdr:col>
                <xdr:colOff>19050</xdr:colOff>
                <xdr:row>122</xdr:row>
                <xdr:rowOff>47625</xdr:rowOff>
              </to>
            </anchor>
          </controlPr>
        </control>
      </mc:Choice>
      <mc:Fallback>
        <control shapeId="1131" r:id="rId42" name="CheckBox28"/>
      </mc:Fallback>
    </mc:AlternateContent>
    <mc:AlternateContent xmlns:mc="http://schemas.openxmlformats.org/markup-compatibility/2006">
      <mc:Choice Requires="x14">
        <control shapeId="1130" r:id="rId44" name="CheckBox27">
          <controlPr autoLine="0" linkedCell="Backup!C160" r:id="rId45">
            <anchor moveWithCells="1">
              <from>
                <xdr:col>33</xdr:col>
                <xdr:colOff>114300</xdr:colOff>
                <xdr:row>120</xdr:row>
                <xdr:rowOff>47625</xdr:rowOff>
              </from>
              <to>
                <xdr:col>41</xdr:col>
                <xdr:colOff>28575</xdr:colOff>
                <xdr:row>122</xdr:row>
                <xdr:rowOff>47625</xdr:rowOff>
              </to>
            </anchor>
          </controlPr>
        </control>
      </mc:Choice>
      <mc:Fallback>
        <control shapeId="1130" r:id="rId44" name="CheckBox27"/>
      </mc:Fallback>
    </mc:AlternateContent>
    <mc:AlternateContent xmlns:mc="http://schemas.openxmlformats.org/markup-compatibility/2006">
      <mc:Choice Requires="x14">
        <control shapeId="1129" r:id="rId46" name="CheckBox26">
          <controlPr autoLine="0" linkedCell="Backup!C159" r:id="rId47">
            <anchor moveWithCells="1">
              <from>
                <xdr:col>23</xdr:col>
                <xdr:colOff>38100</xdr:colOff>
                <xdr:row>120</xdr:row>
                <xdr:rowOff>47625</xdr:rowOff>
              </from>
              <to>
                <xdr:col>32</xdr:col>
                <xdr:colOff>76200</xdr:colOff>
                <xdr:row>122</xdr:row>
                <xdr:rowOff>47625</xdr:rowOff>
              </to>
            </anchor>
          </controlPr>
        </control>
      </mc:Choice>
      <mc:Fallback>
        <control shapeId="1129" r:id="rId46" name="CheckBox26"/>
      </mc:Fallback>
    </mc:AlternateContent>
    <mc:AlternateContent xmlns:mc="http://schemas.openxmlformats.org/markup-compatibility/2006">
      <mc:Choice Requires="x14">
        <control shapeId="1128" r:id="rId48" name="CheckBox25">
          <controlPr autoLine="0" linkedCell="Backup!C158" r:id="rId49">
            <anchor moveWithCells="1">
              <from>
                <xdr:col>10</xdr:col>
                <xdr:colOff>47625</xdr:colOff>
                <xdr:row>120</xdr:row>
                <xdr:rowOff>47625</xdr:rowOff>
              </from>
              <to>
                <xdr:col>22</xdr:col>
                <xdr:colOff>28575</xdr:colOff>
                <xdr:row>122</xdr:row>
                <xdr:rowOff>47625</xdr:rowOff>
              </to>
            </anchor>
          </controlPr>
        </control>
      </mc:Choice>
      <mc:Fallback>
        <control shapeId="1128" r:id="rId48" name="CheckBox25"/>
      </mc:Fallback>
    </mc:AlternateContent>
    <mc:AlternateContent xmlns:mc="http://schemas.openxmlformats.org/markup-compatibility/2006">
      <mc:Choice Requires="x14">
        <control shapeId="1101" r:id="rId50" name="OptionButton48">
          <controlPr autoLine="0" linkedCell="Backup!C101" r:id="rId51">
            <anchor moveWithCells="1">
              <from>
                <xdr:col>45</xdr:col>
                <xdr:colOff>28575</xdr:colOff>
                <xdr:row>71</xdr:row>
                <xdr:rowOff>57150</xdr:rowOff>
              </from>
              <to>
                <xdr:col>48</xdr:col>
                <xdr:colOff>66675</xdr:colOff>
                <xdr:row>73</xdr:row>
                <xdr:rowOff>38100</xdr:rowOff>
              </to>
            </anchor>
          </controlPr>
        </control>
      </mc:Choice>
      <mc:Fallback>
        <control shapeId="1101" r:id="rId50" name="OptionButton48"/>
      </mc:Fallback>
    </mc:AlternateContent>
    <mc:AlternateContent xmlns:mc="http://schemas.openxmlformats.org/markup-compatibility/2006">
      <mc:Choice Requires="x14">
        <control shapeId="1100" r:id="rId52" name="OptionButton47">
          <controlPr autoLine="0" linkedCell="Backup!C100" r:id="rId53">
            <anchor moveWithCells="1">
              <from>
                <xdr:col>36</xdr:col>
                <xdr:colOff>95250</xdr:colOff>
                <xdr:row>71</xdr:row>
                <xdr:rowOff>57150</xdr:rowOff>
              </from>
              <to>
                <xdr:col>43</xdr:col>
                <xdr:colOff>28575</xdr:colOff>
                <xdr:row>73</xdr:row>
                <xdr:rowOff>38100</xdr:rowOff>
              </to>
            </anchor>
          </controlPr>
        </control>
      </mc:Choice>
      <mc:Fallback>
        <control shapeId="1100" r:id="rId52" name="OptionButton47"/>
      </mc:Fallback>
    </mc:AlternateContent>
    <mc:AlternateContent xmlns:mc="http://schemas.openxmlformats.org/markup-compatibility/2006">
      <mc:Choice Requires="x14">
        <control shapeId="1099" r:id="rId54" name="OptionButton46">
          <controlPr autoLine="0" linkedCell="Backup!C99" r:id="rId55">
            <anchor moveWithCells="1">
              <from>
                <xdr:col>28</xdr:col>
                <xdr:colOff>28575</xdr:colOff>
                <xdr:row>71</xdr:row>
                <xdr:rowOff>57150</xdr:rowOff>
              </from>
              <to>
                <xdr:col>34</xdr:col>
                <xdr:colOff>200025</xdr:colOff>
                <xdr:row>73</xdr:row>
                <xdr:rowOff>38100</xdr:rowOff>
              </to>
            </anchor>
          </controlPr>
        </control>
      </mc:Choice>
      <mc:Fallback>
        <control shapeId="1099" r:id="rId54" name="OptionButton46"/>
      </mc:Fallback>
    </mc:AlternateContent>
    <mc:AlternateContent xmlns:mc="http://schemas.openxmlformats.org/markup-compatibility/2006">
      <mc:Choice Requires="x14">
        <control shapeId="1098" r:id="rId56" name="OptionButton45">
          <controlPr autoLine="0" linkedCell="Backup!C98" r:id="rId57">
            <anchor moveWithCells="1">
              <from>
                <xdr:col>19</xdr:col>
                <xdr:colOff>95250</xdr:colOff>
                <xdr:row>71</xdr:row>
                <xdr:rowOff>57150</xdr:rowOff>
              </from>
              <to>
                <xdr:col>27</xdr:col>
                <xdr:colOff>66675</xdr:colOff>
                <xdr:row>73</xdr:row>
                <xdr:rowOff>38100</xdr:rowOff>
              </to>
            </anchor>
          </controlPr>
        </control>
      </mc:Choice>
      <mc:Fallback>
        <control shapeId="1098" r:id="rId56" name="OptionButton45"/>
      </mc:Fallback>
    </mc:AlternateContent>
    <mc:AlternateContent xmlns:mc="http://schemas.openxmlformats.org/markup-compatibility/2006">
      <mc:Choice Requires="x14">
        <control shapeId="1097" r:id="rId58" name="OptionButton44">
          <controlPr autoLine="0" linkedCell="Backup!C97" r:id="rId59">
            <anchor moveWithCells="1">
              <from>
                <xdr:col>10</xdr:col>
                <xdr:colOff>38100</xdr:colOff>
                <xdr:row>71</xdr:row>
                <xdr:rowOff>57150</xdr:rowOff>
              </from>
              <to>
                <xdr:col>17</xdr:col>
                <xdr:colOff>9525</xdr:colOff>
                <xdr:row>73</xdr:row>
                <xdr:rowOff>38100</xdr:rowOff>
              </to>
            </anchor>
          </controlPr>
        </control>
      </mc:Choice>
      <mc:Fallback>
        <control shapeId="1097" r:id="rId58" name="OptionButton44"/>
      </mc:Fallback>
    </mc:AlternateContent>
    <mc:AlternateContent xmlns:mc="http://schemas.openxmlformats.org/markup-compatibility/2006">
      <mc:Choice Requires="x14">
        <control shapeId="1028" r:id="rId60" name="OptionButton8">
          <controlPr autoLine="0" linkedCell="Backup!C32" r:id="rId61">
            <anchor moveWithCells="1">
              <from>
                <xdr:col>10</xdr:col>
                <xdr:colOff>28575</xdr:colOff>
                <xdr:row>25</xdr:row>
                <xdr:rowOff>0</xdr:rowOff>
              </from>
              <to>
                <xdr:col>18</xdr:col>
                <xdr:colOff>38100</xdr:colOff>
                <xdr:row>26</xdr:row>
                <xdr:rowOff>28575</xdr:rowOff>
              </to>
            </anchor>
          </controlPr>
        </control>
      </mc:Choice>
      <mc:Fallback>
        <control shapeId="1028" r:id="rId60" name="OptionButton8"/>
      </mc:Fallback>
    </mc:AlternateContent>
    <mc:AlternateContent xmlns:mc="http://schemas.openxmlformats.org/markup-compatibility/2006">
      <mc:Choice Requires="x14">
        <control shapeId="1027" r:id="rId62" name="OptionButton4">
          <controlPr autoLine="0" linkedCell="Backup!C31" r:id="rId63">
            <anchor moveWithCells="1">
              <from>
                <xdr:col>10</xdr:col>
                <xdr:colOff>28575</xdr:colOff>
                <xdr:row>23</xdr:row>
                <xdr:rowOff>95250</xdr:rowOff>
              </from>
              <to>
                <xdr:col>18</xdr:col>
                <xdr:colOff>57150</xdr:colOff>
                <xdr:row>25</xdr:row>
                <xdr:rowOff>47625</xdr:rowOff>
              </to>
            </anchor>
          </controlPr>
        </control>
      </mc:Choice>
      <mc:Fallback>
        <control shapeId="1027" r:id="rId62" name="OptionButton4"/>
      </mc:Fallback>
    </mc:AlternateContent>
    <mc:AlternateContent xmlns:mc="http://schemas.openxmlformats.org/markup-compatibility/2006">
      <mc:Choice Requires="x14">
        <control shapeId="1033" r:id="rId64" name="OptionButton5">
          <controlPr autoLine="0" linkedCell="Backup!C33" r:id="rId65">
            <anchor moveWithCells="1">
              <from>
                <xdr:col>18</xdr:col>
                <xdr:colOff>95250</xdr:colOff>
                <xdr:row>23</xdr:row>
                <xdr:rowOff>85725</xdr:rowOff>
              </from>
              <to>
                <xdr:col>26</xdr:col>
                <xdr:colOff>57150</xdr:colOff>
                <xdr:row>25</xdr:row>
                <xdr:rowOff>38100</xdr:rowOff>
              </to>
            </anchor>
          </controlPr>
        </control>
      </mc:Choice>
      <mc:Fallback>
        <control shapeId="1033" r:id="rId64" name="OptionButton5"/>
      </mc:Fallback>
    </mc:AlternateContent>
    <mc:AlternateContent xmlns:mc="http://schemas.openxmlformats.org/markup-compatibility/2006">
      <mc:Choice Requires="x14">
        <control shapeId="1034" r:id="rId66" name="OptionButton9">
          <controlPr autoLine="0" linkedCell="Backup!C34" r:id="rId67">
            <anchor moveWithCells="1">
              <from>
                <xdr:col>18</xdr:col>
                <xdr:colOff>95250</xdr:colOff>
                <xdr:row>24</xdr:row>
                <xdr:rowOff>171450</xdr:rowOff>
              </from>
              <to>
                <xdr:col>26</xdr:col>
                <xdr:colOff>28575</xdr:colOff>
                <xdr:row>26</xdr:row>
                <xdr:rowOff>19050</xdr:rowOff>
              </to>
            </anchor>
          </controlPr>
        </control>
      </mc:Choice>
      <mc:Fallback>
        <control shapeId="1034" r:id="rId66" name="OptionButton9"/>
      </mc:Fallback>
    </mc:AlternateContent>
    <mc:AlternateContent xmlns:mc="http://schemas.openxmlformats.org/markup-compatibility/2006">
      <mc:Choice Requires="x14">
        <control shapeId="1035" r:id="rId68" name="OptionButton6">
          <controlPr autoLine="0" linkedCell="Backup!C35" r:id="rId69">
            <anchor moveWithCells="1">
              <from>
                <xdr:col>27</xdr:col>
                <xdr:colOff>9525</xdr:colOff>
                <xdr:row>23</xdr:row>
                <xdr:rowOff>85725</xdr:rowOff>
              </from>
              <to>
                <xdr:col>31</xdr:col>
                <xdr:colOff>104775</xdr:colOff>
                <xdr:row>25</xdr:row>
                <xdr:rowOff>38100</xdr:rowOff>
              </to>
            </anchor>
          </controlPr>
        </control>
      </mc:Choice>
      <mc:Fallback>
        <control shapeId="1035" r:id="rId68" name="OptionButton6"/>
      </mc:Fallback>
    </mc:AlternateContent>
    <mc:AlternateContent xmlns:mc="http://schemas.openxmlformats.org/markup-compatibility/2006">
      <mc:Choice Requires="x14">
        <control shapeId="1036" r:id="rId70" name="OptionButton10">
          <controlPr autoLine="0" linkedCell="Backup!C36" r:id="rId71">
            <anchor moveWithCells="1">
              <from>
                <xdr:col>27</xdr:col>
                <xdr:colOff>9525</xdr:colOff>
                <xdr:row>24</xdr:row>
                <xdr:rowOff>171450</xdr:rowOff>
              </from>
              <to>
                <xdr:col>35</xdr:col>
                <xdr:colOff>47625</xdr:colOff>
                <xdr:row>26</xdr:row>
                <xdr:rowOff>19050</xdr:rowOff>
              </to>
            </anchor>
          </controlPr>
        </control>
      </mc:Choice>
      <mc:Fallback>
        <control shapeId="1036" r:id="rId70" name="OptionButton10"/>
      </mc:Fallback>
    </mc:AlternateContent>
    <mc:AlternateContent xmlns:mc="http://schemas.openxmlformats.org/markup-compatibility/2006">
      <mc:Choice Requires="x14">
        <control shapeId="1038" r:id="rId72" name="OptionButton7">
          <controlPr autoLine="0" linkedCell="Backup!C37" r:id="rId73">
            <anchor moveWithCells="1">
              <from>
                <xdr:col>36</xdr:col>
                <xdr:colOff>76200</xdr:colOff>
                <xdr:row>23</xdr:row>
                <xdr:rowOff>85725</xdr:rowOff>
              </from>
              <to>
                <xdr:col>51</xdr:col>
                <xdr:colOff>9525</xdr:colOff>
                <xdr:row>25</xdr:row>
                <xdr:rowOff>38100</xdr:rowOff>
              </to>
            </anchor>
          </controlPr>
        </control>
      </mc:Choice>
      <mc:Fallback>
        <control shapeId="1038" r:id="rId72" name="OptionButton7"/>
      </mc:Fallback>
    </mc:AlternateContent>
    <mc:AlternateContent xmlns:mc="http://schemas.openxmlformats.org/markup-compatibility/2006">
      <mc:Choice Requires="x14">
        <control shapeId="1039" r:id="rId74" name="OptionButton11">
          <controlPr autoLine="0" linkedCell="Backup!C38" r:id="rId75">
            <anchor moveWithCells="1">
              <from>
                <xdr:col>36</xdr:col>
                <xdr:colOff>76200</xdr:colOff>
                <xdr:row>24</xdr:row>
                <xdr:rowOff>171450</xdr:rowOff>
              </from>
              <to>
                <xdr:col>51</xdr:col>
                <xdr:colOff>19050</xdr:colOff>
                <xdr:row>26</xdr:row>
                <xdr:rowOff>19050</xdr:rowOff>
              </to>
            </anchor>
          </controlPr>
        </control>
      </mc:Choice>
      <mc:Fallback>
        <control shapeId="1039" r:id="rId74" name="OptionButton11"/>
      </mc:Fallback>
    </mc:AlternateContent>
    <mc:AlternateContent xmlns:mc="http://schemas.openxmlformats.org/markup-compatibility/2006">
      <mc:Choice Requires="x14">
        <control shapeId="1040" r:id="rId76" name="OptionButton12">
          <controlPr autoLine="0" linkedCell="Backup!C47" r:id="rId77">
            <anchor moveWithCells="1">
              <from>
                <xdr:col>10</xdr:col>
                <xdr:colOff>38100</xdr:colOff>
                <xdr:row>35</xdr:row>
                <xdr:rowOff>9525</xdr:rowOff>
              </from>
              <to>
                <xdr:col>18</xdr:col>
                <xdr:colOff>28575</xdr:colOff>
                <xdr:row>37</xdr:row>
                <xdr:rowOff>47625</xdr:rowOff>
              </to>
            </anchor>
          </controlPr>
        </control>
      </mc:Choice>
      <mc:Fallback>
        <control shapeId="1040" r:id="rId76" name="OptionButton12"/>
      </mc:Fallback>
    </mc:AlternateContent>
    <mc:AlternateContent xmlns:mc="http://schemas.openxmlformats.org/markup-compatibility/2006">
      <mc:Choice Requires="x14">
        <control shapeId="1041" r:id="rId78" name="OptionButton13">
          <controlPr autoLine="0" linkedCell="Backup!C48" r:id="rId79">
            <anchor moveWithCells="1">
              <from>
                <xdr:col>23</xdr:col>
                <xdr:colOff>104775</xdr:colOff>
                <xdr:row>35</xdr:row>
                <xdr:rowOff>9525</xdr:rowOff>
              </from>
              <to>
                <xdr:col>36</xdr:col>
                <xdr:colOff>38100</xdr:colOff>
                <xdr:row>37</xdr:row>
                <xdr:rowOff>57150</xdr:rowOff>
              </to>
            </anchor>
          </controlPr>
        </control>
      </mc:Choice>
      <mc:Fallback>
        <control shapeId="1041" r:id="rId78" name="OptionButton13"/>
      </mc:Fallback>
    </mc:AlternateContent>
    <mc:AlternateContent xmlns:mc="http://schemas.openxmlformats.org/markup-compatibility/2006">
      <mc:Choice Requires="x14">
        <control shapeId="1042" r:id="rId80" name="OptionButton14">
          <controlPr autoLine="0" linkedCell="Backup!C49" r:id="rId81">
            <anchor moveWithCells="1">
              <from>
                <xdr:col>36</xdr:col>
                <xdr:colOff>85725</xdr:colOff>
                <xdr:row>35</xdr:row>
                <xdr:rowOff>9525</xdr:rowOff>
              </from>
              <to>
                <xdr:col>51</xdr:col>
                <xdr:colOff>28575</xdr:colOff>
                <xdr:row>37</xdr:row>
                <xdr:rowOff>47625</xdr:rowOff>
              </to>
            </anchor>
          </controlPr>
        </control>
      </mc:Choice>
      <mc:Fallback>
        <control shapeId="1042" r:id="rId80" name="OptionButton14"/>
      </mc:Fallback>
    </mc:AlternateContent>
    <mc:AlternateContent xmlns:mc="http://schemas.openxmlformats.org/markup-compatibility/2006">
      <mc:Choice Requires="x14">
        <control shapeId="1043" r:id="rId82" name="OptionButton15">
          <controlPr autoLine="0" linkedCell="Backup!C50" r:id="rId83">
            <anchor moveWithCells="1">
              <from>
                <xdr:col>10</xdr:col>
                <xdr:colOff>38100</xdr:colOff>
                <xdr:row>38</xdr:row>
                <xdr:rowOff>47625</xdr:rowOff>
              </from>
              <to>
                <xdr:col>18</xdr:col>
                <xdr:colOff>38100</xdr:colOff>
                <xdr:row>40</xdr:row>
                <xdr:rowOff>47625</xdr:rowOff>
              </to>
            </anchor>
          </controlPr>
        </control>
      </mc:Choice>
      <mc:Fallback>
        <control shapeId="1043" r:id="rId82" name="OptionButton15"/>
      </mc:Fallback>
    </mc:AlternateContent>
    <mc:AlternateContent xmlns:mc="http://schemas.openxmlformats.org/markup-compatibility/2006">
      <mc:Choice Requires="x14">
        <control shapeId="1044" r:id="rId84" name="OptionButton16">
          <controlPr autoLine="0" linkedCell="Backup!C51" r:id="rId85">
            <anchor moveWithCells="1">
              <from>
                <xdr:col>23</xdr:col>
                <xdr:colOff>104775</xdr:colOff>
                <xdr:row>38</xdr:row>
                <xdr:rowOff>47625</xdr:rowOff>
              </from>
              <to>
                <xdr:col>31</xdr:col>
                <xdr:colOff>104775</xdr:colOff>
                <xdr:row>40</xdr:row>
                <xdr:rowOff>47625</xdr:rowOff>
              </to>
            </anchor>
          </controlPr>
        </control>
      </mc:Choice>
      <mc:Fallback>
        <control shapeId="1044" r:id="rId84" name="OptionButton16"/>
      </mc:Fallback>
    </mc:AlternateContent>
    <mc:AlternateContent xmlns:mc="http://schemas.openxmlformats.org/markup-compatibility/2006">
      <mc:Choice Requires="x14">
        <control shapeId="1045" r:id="rId86" name="OptionButton17">
          <controlPr autoLine="0" linkedCell="Backup!C52" r:id="rId87">
            <anchor moveWithCells="1">
              <from>
                <xdr:col>36</xdr:col>
                <xdr:colOff>85725</xdr:colOff>
                <xdr:row>38</xdr:row>
                <xdr:rowOff>47625</xdr:rowOff>
              </from>
              <to>
                <xdr:col>44</xdr:col>
                <xdr:colOff>133350</xdr:colOff>
                <xdr:row>40</xdr:row>
                <xdr:rowOff>47625</xdr:rowOff>
              </to>
            </anchor>
          </controlPr>
        </control>
      </mc:Choice>
      <mc:Fallback>
        <control shapeId="1045" r:id="rId86" name="OptionButton17"/>
      </mc:Fallback>
    </mc:AlternateContent>
    <mc:AlternateContent xmlns:mc="http://schemas.openxmlformats.org/markup-compatibility/2006">
      <mc:Choice Requires="x14">
        <control shapeId="1046" r:id="rId88" name="OptionButton18">
          <controlPr autoLine="0" linkedCell="Backup!C53" r:id="rId89">
            <anchor moveWithCells="1">
              <from>
                <xdr:col>10</xdr:col>
                <xdr:colOff>38100</xdr:colOff>
                <xdr:row>41</xdr:row>
                <xdr:rowOff>47625</xdr:rowOff>
              </from>
              <to>
                <xdr:col>18</xdr:col>
                <xdr:colOff>28575</xdr:colOff>
                <xdr:row>43</xdr:row>
                <xdr:rowOff>47625</xdr:rowOff>
              </to>
            </anchor>
          </controlPr>
        </control>
      </mc:Choice>
      <mc:Fallback>
        <control shapeId="1046" r:id="rId88" name="OptionButton18"/>
      </mc:Fallback>
    </mc:AlternateContent>
    <mc:AlternateContent xmlns:mc="http://schemas.openxmlformats.org/markup-compatibility/2006">
      <mc:Choice Requires="x14">
        <control shapeId="1047" r:id="rId90" name="OptionButton19">
          <controlPr autoLine="0" linkedCell="Backup!C54" r:id="rId91">
            <anchor moveWithCells="1">
              <from>
                <xdr:col>23</xdr:col>
                <xdr:colOff>104775</xdr:colOff>
                <xdr:row>41</xdr:row>
                <xdr:rowOff>47625</xdr:rowOff>
              </from>
              <to>
                <xdr:col>31</xdr:col>
                <xdr:colOff>85725</xdr:colOff>
                <xdr:row>43</xdr:row>
                <xdr:rowOff>47625</xdr:rowOff>
              </to>
            </anchor>
          </controlPr>
        </control>
      </mc:Choice>
      <mc:Fallback>
        <control shapeId="1047" r:id="rId90" name="OptionButton19"/>
      </mc:Fallback>
    </mc:AlternateContent>
    <mc:AlternateContent xmlns:mc="http://schemas.openxmlformats.org/markup-compatibility/2006">
      <mc:Choice Requires="x14">
        <control shapeId="1048" r:id="rId92" name="OptionButton20">
          <controlPr autoLine="0" linkedCell="Backup!C55" r:id="rId93">
            <anchor moveWithCells="1">
              <from>
                <xdr:col>36</xdr:col>
                <xdr:colOff>85725</xdr:colOff>
                <xdr:row>41</xdr:row>
                <xdr:rowOff>47625</xdr:rowOff>
              </from>
              <to>
                <xdr:col>44</xdr:col>
                <xdr:colOff>123825</xdr:colOff>
                <xdr:row>43</xdr:row>
                <xdr:rowOff>47625</xdr:rowOff>
              </to>
            </anchor>
          </controlPr>
        </control>
      </mc:Choice>
      <mc:Fallback>
        <control shapeId="1048" r:id="rId92" name="OptionButton20"/>
      </mc:Fallback>
    </mc:AlternateContent>
    <mc:AlternateContent xmlns:mc="http://schemas.openxmlformats.org/markup-compatibility/2006">
      <mc:Choice Requires="x14">
        <control shapeId="1049" r:id="rId94" name="OptionButton21">
          <controlPr autoLine="0" linkedCell="Backup!C56" r:id="rId95">
            <anchor moveWithCells="1">
              <from>
                <xdr:col>10</xdr:col>
                <xdr:colOff>38100</xdr:colOff>
                <xdr:row>45</xdr:row>
                <xdr:rowOff>76200</xdr:rowOff>
              </from>
              <to>
                <xdr:col>15</xdr:col>
                <xdr:colOff>104775</xdr:colOff>
                <xdr:row>47</xdr:row>
                <xdr:rowOff>38100</xdr:rowOff>
              </to>
            </anchor>
          </controlPr>
        </control>
      </mc:Choice>
      <mc:Fallback>
        <control shapeId="1049" r:id="rId94" name="OptionButton21"/>
      </mc:Fallback>
    </mc:AlternateContent>
    <mc:AlternateContent xmlns:mc="http://schemas.openxmlformats.org/markup-compatibility/2006">
      <mc:Choice Requires="x14">
        <control shapeId="1050" r:id="rId96" name="OptionButton22">
          <controlPr autoLine="0" linkedCell="Backup!C57" r:id="rId97">
            <anchor moveWithCells="1">
              <from>
                <xdr:col>16</xdr:col>
                <xdr:colOff>47625</xdr:colOff>
                <xdr:row>45</xdr:row>
                <xdr:rowOff>76200</xdr:rowOff>
              </from>
              <to>
                <xdr:col>21</xdr:col>
                <xdr:colOff>66675</xdr:colOff>
                <xdr:row>47</xdr:row>
                <xdr:rowOff>38100</xdr:rowOff>
              </to>
            </anchor>
          </controlPr>
        </control>
      </mc:Choice>
      <mc:Fallback>
        <control shapeId="1050" r:id="rId96" name="OptionButton22"/>
      </mc:Fallback>
    </mc:AlternateContent>
    <mc:AlternateContent xmlns:mc="http://schemas.openxmlformats.org/markup-compatibility/2006">
      <mc:Choice Requires="x14">
        <control shapeId="1051" r:id="rId98" name="OptionButton23">
          <controlPr autoLine="0" linkedCell="Backup!C58" r:id="rId99">
            <anchor moveWithCells="1">
              <from>
                <xdr:col>22</xdr:col>
                <xdr:colOff>9525</xdr:colOff>
                <xdr:row>45</xdr:row>
                <xdr:rowOff>76200</xdr:rowOff>
              </from>
              <to>
                <xdr:col>27</xdr:col>
                <xdr:colOff>47625</xdr:colOff>
                <xdr:row>47</xdr:row>
                <xdr:rowOff>38100</xdr:rowOff>
              </to>
            </anchor>
          </controlPr>
        </control>
      </mc:Choice>
      <mc:Fallback>
        <control shapeId="1051" r:id="rId98" name="OptionButton23"/>
      </mc:Fallback>
    </mc:AlternateContent>
    <mc:AlternateContent xmlns:mc="http://schemas.openxmlformats.org/markup-compatibility/2006">
      <mc:Choice Requires="x14">
        <control shapeId="1052" r:id="rId100" name="OptionButton24">
          <controlPr autoLine="0" linkedCell="Backup!C59" r:id="rId101">
            <anchor moveWithCells="1">
              <from>
                <xdr:col>27</xdr:col>
                <xdr:colOff>123825</xdr:colOff>
                <xdr:row>45</xdr:row>
                <xdr:rowOff>76200</xdr:rowOff>
              </from>
              <to>
                <xdr:col>32</xdr:col>
                <xdr:colOff>85725</xdr:colOff>
                <xdr:row>47</xdr:row>
                <xdr:rowOff>38100</xdr:rowOff>
              </to>
            </anchor>
          </controlPr>
        </control>
      </mc:Choice>
      <mc:Fallback>
        <control shapeId="1052" r:id="rId100" name="OptionButton24"/>
      </mc:Fallback>
    </mc:AlternateContent>
    <mc:AlternateContent xmlns:mc="http://schemas.openxmlformats.org/markup-compatibility/2006">
      <mc:Choice Requires="x14">
        <control shapeId="1053" r:id="rId102" name="OptionButton225">
          <controlPr autoLine="0" linkedCell="Backup!C60" r:id="rId103">
            <anchor moveWithCells="1">
              <from>
                <xdr:col>33</xdr:col>
                <xdr:colOff>47625</xdr:colOff>
                <xdr:row>45</xdr:row>
                <xdr:rowOff>76200</xdr:rowOff>
              </from>
              <to>
                <xdr:col>37</xdr:col>
                <xdr:colOff>85725</xdr:colOff>
                <xdr:row>47</xdr:row>
                <xdr:rowOff>38100</xdr:rowOff>
              </to>
            </anchor>
          </controlPr>
        </control>
      </mc:Choice>
      <mc:Fallback>
        <control shapeId="1053" r:id="rId102" name="OptionButton225"/>
      </mc:Fallback>
    </mc:AlternateContent>
    <mc:AlternateContent xmlns:mc="http://schemas.openxmlformats.org/markup-compatibility/2006">
      <mc:Choice Requires="x14">
        <control shapeId="1054" r:id="rId104" name="OptionButton26">
          <controlPr autoLine="0" linkedCell="Backup!C61" r:id="rId105">
            <anchor moveWithCells="1">
              <from>
                <xdr:col>38</xdr:col>
                <xdr:colOff>104775</xdr:colOff>
                <xdr:row>45</xdr:row>
                <xdr:rowOff>76200</xdr:rowOff>
              </from>
              <to>
                <xdr:col>44</xdr:col>
                <xdr:colOff>95250</xdr:colOff>
                <xdr:row>47</xdr:row>
                <xdr:rowOff>38100</xdr:rowOff>
              </to>
            </anchor>
          </controlPr>
        </control>
      </mc:Choice>
      <mc:Fallback>
        <control shapeId="1054" r:id="rId104" name="OptionButton26"/>
      </mc:Fallback>
    </mc:AlternateContent>
    <mc:AlternateContent xmlns:mc="http://schemas.openxmlformats.org/markup-compatibility/2006">
      <mc:Choice Requires="x14">
        <control shapeId="1055" r:id="rId106" name="OptionButton27">
          <controlPr autoLine="0" linkedCell="Backup!C62" r:id="rId107">
            <anchor moveWithCells="1">
              <from>
                <xdr:col>45</xdr:col>
                <xdr:colOff>28575</xdr:colOff>
                <xdr:row>45</xdr:row>
                <xdr:rowOff>76200</xdr:rowOff>
              </from>
              <to>
                <xdr:col>48</xdr:col>
                <xdr:colOff>104775</xdr:colOff>
                <xdr:row>47</xdr:row>
                <xdr:rowOff>38100</xdr:rowOff>
              </to>
            </anchor>
          </controlPr>
        </control>
      </mc:Choice>
      <mc:Fallback>
        <control shapeId="1055" r:id="rId106" name="OptionButton27"/>
      </mc:Fallback>
    </mc:AlternateContent>
    <mc:AlternateContent xmlns:mc="http://schemas.openxmlformats.org/markup-compatibility/2006">
      <mc:Choice Requires="x14">
        <control shapeId="1056" r:id="rId108" name="OptionButton28">
          <controlPr autoLine="0" linkedCell="Backup!C64" r:id="rId109">
            <anchor moveWithCells="1">
              <from>
                <xdr:col>10</xdr:col>
                <xdr:colOff>38100</xdr:colOff>
                <xdr:row>50</xdr:row>
                <xdr:rowOff>57150</xdr:rowOff>
              </from>
              <to>
                <xdr:col>15</xdr:col>
                <xdr:colOff>114300</xdr:colOff>
                <xdr:row>52</xdr:row>
                <xdr:rowOff>38100</xdr:rowOff>
              </to>
            </anchor>
          </controlPr>
        </control>
      </mc:Choice>
      <mc:Fallback>
        <control shapeId="1056" r:id="rId108" name="OptionButton28"/>
      </mc:Fallback>
    </mc:AlternateContent>
    <mc:AlternateContent xmlns:mc="http://schemas.openxmlformats.org/markup-compatibility/2006">
      <mc:Choice Requires="x14">
        <control shapeId="1057" r:id="rId110" name="OptionButton29">
          <controlPr autoLine="0" linkedCell="Backup!C65" r:id="rId111">
            <anchor moveWithCells="1">
              <from>
                <xdr:col>16</xdr:col>
                <xdr:colOff>57150</xdr:colOff>
                <xdr:row>50</xdr:row>
                <xdr:rowOff>57150</xdr:rowOff>
              </from>
              <to>
                <xdr:col>23</xdr:col>
                <xdr:colOff>19050</xdr:colOff>
                <xdr:row>52</xdr:row>
                <xdr:rowOff>38100</xdr:rowOff>
              </to>
            </anchor>
          </controlPr>
        </control>
      </mc:Choice>
      <mc:Fallback>
        <control shapeId="1057" r:id="rId110" name="OptionButton29"/>
      </mc:Fallback>
    </mc:AlternateContent>
    <mc:AlternateContent xmlns:mc="http://schemas.openxmlformats.org/markup-compatibility/2006">
      <mc:Choice Requires="x14">
        <control shapeId="1058" r:id="rId112" name="OptionButton30">
          <controlPr autoLine="0" linkedCell="Backup!C66" r:id="rId113">
            <anchor moveWithCells="1">
              <from>
                <xdr:col>23</xdr:col>
                <xdr:colOff>104775</xdr:colOff>
                <xdr:row>50</xdr:row>
                <xdr:rowOff>57150</xdr:rowOff>
              </from>
              <to>
                <xdr:col>29</xdr:col>
                <xdr:colOff>9525</xdr:colOff>
                <xdr:row>52</xdr:row>
                <xdr:rowOff>38100</xdr:rowOff>
              </to>
            </anchor>
          </controlPr>
        </control>
      </mc:Choice>
      <mc:Fallback>
        <control shapeId="1058" r:id="rId112" name="OptionButton30"/>
      </mc:Fallback>
    </mc:AlternateContent>
    <mc:AlternateContent xmlns:mc="http://schemas.openxmlformats.org/markup-compatibility/2006">
      <mc:Choice Requires="x14">
        <control shapeId="1059" r:id="rId114" name="OptionButton31">
          <controlPr autoLine="0" linkedCell="Backup!C67" r:id="rId115">
            <anchor moveWithCells="1">
              <from>
                <xdr:col>29</xdr:col>
                <xdr:colOff>76200</xdr:colOff>
                <xdr:row>50</xdr:row>
                <xdr:rowOff>57150</xdr:rowOff>
              </from>
              <to>
                <xdr:col>34</xdr:col>
                <xdr:colOff>133350</xdr:colOff>
                <xdr:row>52</xdr:row>
                <xdr:rowOff>38100</xdr:rowOff>
              </to>
            </anchor>
          </controlPr>
        </control>
      </mc:Choice>
      <mc:Fallback>
        <control shapeId="1059" r:id="rId114" name="OptionButton31"/>
      </mc:Fallback>
    </mc:AlternateContent>
    <mc:AlternateContent xmlns:mc="http://schemas.openxmlformats.org/markup-compatibility/2006">
      <mc:Choice Requires="x14">
        <control shapeId="1060" r:id="rId116" name="OptionButton32">
          <controlPr autoLine="0" linkedCell="Backup!C68" r:id="rId117">
            <anchor moveWithCells="1">
              <from>
                <xdr:col>34</xdr:col>
                <xdr:colOff>200025</xdr:colOff>
                <xdr:row>50</xdr:row>
                <xdr:rowOff>57150</xdr:rowOff>
              </from>
              <to>
                <xdr:col>38</xdr:col>
                <xdr:colOff>104775</xdr:colOff>
                <xdr:row>52</xdr:row>
                <xdr:rowOff>38100</xdr:rowOff>
              </to>
            </anchor>
          </controlPr>
        </control>
      </mc:Choice>
      <mc:Fallback>
        <control shapeId="1060" r:id="rId116" name="OptionButton32"/>
      </mc:Fallback>
    </mc:AlternateContent>
    <mc:AlternateContent xmlns:mc="http://schemas.openxmlformats.org/markup-compatibility/2006">
      <mc:Choice Requires="x14">
        <control shapeId="1061" r:id="rId118" name="OptionButton33">
          <controlPr autoLine="0" linkedCell="Backup!C69" r:id="rId119">
            <anchor moveWithCells="1">
              <from>
                <xdr:col>39</xdr:col>
                <xdr:colOff>142875</xdr:colOff>
                <xdr:row>50</xdr:row>
                <xdr:rowOff>57150</xdr:rowOff>
              </from>
              <to>
                <xdr:col>44</xdr:col>
                <xdr:colOff>66675</xdr:colOff>
                <xdr:row>52</xdr:row>
                <xdr:rowOff>38100</xdr:rowOff>
              </to>
            </anchor>
          </controlPr>
        </control>
      </mc:Choice>
      <mc:Fallback>
        <control shapeId="1061" r:id="rId118" name="OptionButton33"/>
      </mc:Fallback>
    </mc:AlternateContent>
    <mc:AlternateContent xmlns:mc="http://schemas.openxmlformats.org/markup-compatibility/2006">
      <mc:Choice Requires="x14">
        <control shapeId="1062" r:id="rId120" name="OptionButton34">
          <controlPr autoLine="0" linkedCell="Backup!C70" r:id="rId121">
            <anchor moveWithCells="1">
              <from>
                <xdr:col>45</xdr:col>
                <xdr:colOff>28575</xdr:colOff>
                <xdr:row>50</xdr:row>
                <xdr:rowOff>57150</xdr:rowOff>
              </from>
              <to>
                <xdr:col>48</xdr:col>
                <xdr:colOff>0</xdr:colOff>
                <xdr:row>52</xdr:row>
                <xdr:rowOff>38100</xdr:rowOff>
              </to>
            </anchor>
          </controlPr>
        </control>
      </mc:Choice>
      <mc:Fallback>
        <control shapeId="1062" r:id="rId120" name="OptionButton34"/>
      </mc:Fallback>
    </mc:AlternateContent>
    <mc:AlternateContent xmlns:mc="http://schemas.openxmlformats.org/markup-compatibility/2006">
      <mc:Choice Requires="x14">
        <control shapeId="1063" r:id="rId122" name="CheckBox1">
          <controlPr autoLine="0" linkedCell="Backup!C72" r:id="rId123">
            <anchor moveWithCells="1">
              <from>
                <xdr:col>10</xdr:col>
                <xdr:colOff>47625</xdr:colOff>
                <xdr:row>55</xdr:row>
                <xdr:rowOff>38100</xdr:rowOff>
              </from>
              <to>
                <xdr:col>19</xdr:col>
                <xdr:colOff>19050</xdr:colOff>
                <xdr:row>57</xdr:row>
                <xdr:rowOff>38100</xdr:rowOff>
              </to>
            </anchor>
          </controlPr>
        </control>
      </mc:Choice>
      <mc:Fallback>
        <control shapeId="1063" r:id="rId122" name="CheckBox1"/>
      </mc:Fallback>
    </mc:AlternateContent>
    <mc:AlternateContent xmlns:mc="http://schemas.openxmlformats.org/markup-compatibility/2006">
      <mc:Choice Requires="x14">
        <control shapeId="1064" r:id="rId124" name="CheckBox2">
          <controlPr autoLine="0" linkedCell="Backup!C73" r:id="rId125">
            <anchor moveWithCells="1">
              <from>
                <xdr:col>19</xdr:col>
                <xdr:colOff>76200</xdr:colOff>
                <xdr:row>55</xdr:row>
                <xdr:rowOff>38100</xdr:rowOff>
              </from>
              <to>
                <xdr:col>27</xdr:col>
                <xdr:colOff>228600</xdr:colOff>
                <xdr:row>57</xdr:row>
                <xdr:rowOff>38100</xdr:rowOff>
              </to>
            </anchor>
          </controlPr>
        </control>
      </mc:Choice>
      <mc:Fallback>
        <control shapeId="1064" r:id="rId124" name="CheckBox2"/>
      </mc:Fallback>
    </mc:AlternateContent>
    <mc:AlternateContent xmlns:mc="http://schemas.openxmlformats.org/markup-compatibility/2006">
      <mc:Choice Requires="x14">
        <control shapeId="1065" r:id="rId126" name="CheckBox3">
          <controlPr autoLine="0" linkedCell="Backup!C74" r:id="rId127">
            <anchor moveWithCells="1">
              <from>
                <xdr:col>28</xdr:col>
                <xdr:colOff>28575</xdr:colOff>
                <xdr:row>55</xdr:row>
                <xdr:rowOff>38100</xdr:rowOff>
              </from>
              <to>
                <xdr:col>36</xdr:col>
                <xdr:colOff>19050</xdr:colOff>
                <xdr:row>57</xdr:row>
                <xdr:rowOff>38100</xdr:rowOff>
              </to>
            </anchor>
          </controlPr>
        </control>
      </mc:Choice>
      <mc:Fallback>
        <control shapeId="1065" r:id="rId126" name="CheckBox3"/>
      </mc:Fallback>
    </mc:AlternateContent>
    <mc:AlternateContent xmlns:mc="http://schemas.openxmlformats.org/markup-compatibility/2006">
      <mc:Choice Requires="x14">
        <control shapeId="1066" r:id="rId128" name="CheckBox4">
          <controlPr autoLine="0" linkedCell="Backup!C75" r:id="rId129">
            <anchor moveWithCells="1">
              <from>
                <xdr:col>36</xdr:col>
                <xdr:colOff>66675</xdr:colOff>
                <xdr:row>55</xdr:row>
                <xdr:rowOff>38100</xdr:rowOff>
              </from>
              <to>
                <xdr:col>44</xdr:col>
                <xdr:colOff>142875</xdr:colOff>
                <xdr:row>57</xdr:row>
                <xdr:rowOff>38100</xdr:rowOff>
              </to>
            </anchor>
          </controlPr>
        </control>
      </mc:Choice>
      <mc:Fallback>
        <control shapeId="1066" r:id="rId128" name="CheckBox4"/>
      </mc:Fallback>
    </mc:AlternateContent>
    <mc:AlternateContent xmlns:mc="http://schemas.openxmlformats.org/markup-compatibility/2006">
      <mc:Choice Requires="x14">
        <control shapeId="1067" r:id="rId130" name="CheckBox5">
          <controlPr autoLine="0" linkedCell="Backup!C76" r:id="rId131">
            <anchor moveWithCells="1">
              <from>
                <xdr:col>45</xdr:col>
                <xdr:colOff>9525</xdr:colOff>
                <xdr:row>55</xdr:row>
                <xdr:rowOff>38100</xdr:rowOff>
              </from>
              <to>
                <xdr:col>51</xdr:col>
                <xdr:colOff>38100</xdr:colOff>
                <xdr:row>57</xdr:row>
                <xdr:rowOff>38100</xdr:rowOff>
              </to>
            </anchor>
          </controlPr>
        </control>
      </mc:Choice>
      <mc:Fallback>
        <control shapeId="1067" r:id="rId130" name="CheckBox5"/>
      </mc:Fallback>
    </mc:AlternateContent>
    <mc:AlternateContent xmlns:mc="http://schemas.openxmlformats.org/markup-compatibility/2006">
      <mc:Choice Requires="x14">
        <control shapeId="1068" r:id="rId132" name="CheckBox6">
          <controlPr autoLine="0" linkedCell="Backup!C77" r:id="rId133">
            <anchor moveWithCells="1">
              <from>
                <xdr:col>10</xdr:col>
                <xdr:colOff>47625</xdr:colOff>
                <xdr:row>58</xdr:row>
                <xdr:rowOff>38100</xdr:rowOff>
              </from>
              <to>
                <xdr:col>19</xdr:col>
                <xdr:colOff>38100</xdr:colOff>
                <xdr:row>60</xdr:row>
                <xdr:rowOff>38100</xdr:rowOff>
              </to>
            </anchor>
          </controlPr>
        </control>
      </mc:Choice>
      <mc:Fallback>
        <control shapeId="1068" r:id="rId132" name="CheckBox6"/>
      </mc:Fallback>
    </mc:AlternateContent>
    <mc:AlternateContent xmlns:mc="http://schemas.openxmlformats.org/markup-compatibility/2006">
      <mc:Choice Requires="x14">
        <control shapeId="1069" r:id="rId134" name="CheckBox7">
          <controlPr autoLine="0" linkedCell="Backup!C78" r:id="rId135">
            <anchor moveWithCells="1">
              <from>
                <xdr:col>19</xdr:col>
                <xdr:colOff>76200</xdr:colOff>
                <xdr:row>58</xdr:row>
                <xdr:rowOff>38100</xdr:rowOff>
              </from>
              <to>
                <xdr:col>27</xdr:col>
                <xdr:colOff>257175</xdr:colOff>
                <xdr:row>60</xdr:row>
                <xdr:rowOff>38100</xdr:rowOff>
              </to>
            </anchor>
          </controlPr>
        </control>
      </mc:Choice>
      <mc:Fallback>
        <control shapeId="1069" r:id="rId134" name="CheckBox7"/>
      </mc:Fallback>
    </mc:AlternateContent>
    <mc:AlternateContent xmlns:mc="http://schemas.openxmlformats.org/markup-compatibility/2006">
      <mc:Choice Requires="x14">
        <control shapeId="1070" r:id="rId136" name="CheckBox8">
          <controlPr autoLine="0" linkedCell="Backup!C79" r:id="rId137">
            <anchor moveWithCells="1">
              <from>
                <xdr:col>28</xdr:col>
                <xdr:colOff>28575</xdr:colOff>
                <xdr:row>58</xdr:row>
                <xdr:rowOff>38100</xdr:rowOff>
              </from>
              <to>
                <xdr:col>35</xdr:col>
                <xdr:colOff>95250</xdr:colOff>
                <xdr:row>60</xdr:row>
                <xdr:rowOff>38100</xdr:rowOff>
              </to>
            </anchor>
          </controlPr>
        </control>
      </mc:Choice>
      <mc:Fallback>
        <control shapeId="1070" r:id="rId136" name="CheckBox8"/>
      </mc:Fallback>
    </mc:AlternateContent>
    <mc:AlternateContent xmlns:mc="http://schemas.openxmlformats.org/markup-compatibility/2006">
      <mc:Choice Requires="x14">
        <control shapeId="1071" r:id="rId138" name="CheckBox9">
          <controlPr autoLine="0" linkedCell="Backup!C80" r:id="rId139">
            <anchor moveWithCells="1">
              <from>
                <xdr:col>36</xdr:col>
                <xdr:colOff>66675</xdr:colOff>
                <xdr:row>58</xdr:row>
                <xdr:rowOff>38100</xdr:rowOff>
              </from>
              <to>
                <xdr:col>44</xdr:col>
                <xdr:colOff>200025</xdr:colOff>
                <xdr:row>60</xdr:row>
                <xdr:rowOff>38100</xdr:rowOff>
              </to>
            </anchor>
          </controlPr>
        </control>
      </mc:Choice>
      <mc:Fallback>
        <control shapeId="1071" r:id="rId138" name="CheckBox9"/>
      </mc:Fallback>
    </mc:AlternateContent>
    <mc:AlternateContent xmlns:mc="http://schemas.openxmlformats.org/markup-compatibility/2006">
      <mc:Choice Requires="x14">
        <control shapeId="1072" r:id="rId140" name="CheckBox10">
          <controlPr autoLine="0" linkedCell="Backup!C81" r:id="rId141">
            <anchor moveWithCells="1">
              <from>
                <xdr:col>45</xdr:col>
                <xdr:colOff>9525</xdr:colOff>
                <xdr:row>58</xdr:row>
                <xdr:rowOff>38100</xdr:rowOff>
              </from>
              <to>
                <xdr:col>51</xdr:col>
                <xdr:colOff>85725</xdr:colOff>
                <xdr:row>60</xdr:row>
                <xdr:rowOff>38100</xdr:rowOff>
              </to>
            </anchor>
          </controlPr>
        </control>
      </mc:Choice>
      <mc:Fallback>
        <control shapeId="1072" r:id="rId140" name="CheckBox10"/>
      </mc:Fallback>
    </mc:AlternateContent>
    <mc:AlternateContent xmlns:mc="http://schemas.openxmlformats.org/markup-compatibility/2006">
      <mc:Choice Requires="x14">
        <control shapeId="1073" r:id="rId142" name="CheckBox11">
          <controlPr autoLine="0" linkedCell="Backup!C82" r:id="rId143">
            <anchor moveWithCells="1">
              <from>
                <xdr:col>10</xdr:col>
                <xdr:colOff>47625</xdr:colOff>
                <xdr:row>61</xdr:row>
                <xdr:rowOff>38100</xdr:rowOff>
              </from>
              <to>
                <xdr:col>19</xdr:col>
                <xdr:colOff>66675</xdr:colOff>
                <xdr:row>63</xdr:row>
                <xdr:rowOff>47625</xdr:rowOff>
              </to>
            </anchor>
          </controlPr>
        </control>
      </mc:Choice>
      <mc:Fallback>
        <control shapeId="1073" r:id="rId142" name="CheckBox11"/>
      </mc:Fallback>
    </mc:AlternateContent>
    <mc:AlternateContent xmlns:mc="http://schemas.openxmlformats.org/markup-compatibility/2006">
      <mc:Choice Requires="x14">
        <control shapeId="1074" r:id="rId144" name="CheckBox12">
          <controlPr autoLine="0" linkedCell="Backup!C83" r:id="rId145">
            <anchor moveWithCells="1">
              <from>
                <xdr:col>23</xdr:col>
                <xdr:colOff>104775</xdr:colOff>
                <xdr:row>61</xdr:row>
                <xdr:rowOff>38100</xdr:rowOff>
              </from>
              <to>
                <xdr:col>34</xdr:col>
                <xdr:colOff>28575</xdr:colOff>
                <xdr:row>63</xdr:row>
                <xdr:rowOff>47625</xdr:rowOff>
              </to>
            </anchor>
          </controlPr>
        </control>
      </mc:Choice>
      <mc:Fallback>
        <control shapeId="1074" r:id="rId144" name="CheckBox12"/>
      </mc:Fallback>
    </mc:AlternateContent>
    <mc:AlternateContent xmlns:mc="http://schemas.openxmlformats.org/markup-compatibility/2006">
      <mc:Choice Requires="x14">
        <control shapeId="1075" r:id="rId146" name="CheckBox13">
          <controlPr autoLine="0" linkedCell="Backup!C84" r:id="rId147">
            <anchor moveWithCells="1">
              <from>
                <xdr:col>34</xdr:col>
                <xdr:colOff>85725</xdr:colOff>
                <xdr:row>61</xdr:row>
                <xdr:rowOff>38100</xdr:rowOff>
              </from>
              <to>
                <xdr:col>51</xdr:col>
                <xdr:colOff>57150</xdr:colOff>
                <xdr:row>63</xdr:row>
                <xdr:rowOff>47625</xdr:rowOff>
              </to>
            </anchor>
          </controlPr>
        </control>
      </mc:Choice>
      <mc:Fallback>
        <control shapeId="1075" r:id="rId146" name="CheckBox13"/>
      </mc:Fallback>
    </mc:AlternateContent>
    <mc:AlternateContent xmlns:mc="http://schemas.openxmlformats.org/markup-compatibility/2006">
      <mc:Choice Requires="x14">
        <control shapeId="1076" r:id="rId148" name="CheckBox14">
          <controlPr autoLine="0" linkedCell="Backup!C85" r:id="rId149">
            <anchor moveWithCells="1">
              <from>
                <xdr:col>10</xdr:col>
                <xdr:colOff>47625</xdr:colOff>
                <xdr:row>62</xdr:row>
                <xdr:rowOff>171450</xdr:rowOff>
              </from>
              <to>
                <xdr:col>23</xdr:col>
                <xdr:colOff>76200</xdr:colOff>
                <xdr:row>64</xdr:row>
                <xdr:rowOff>47625</xdr:rowOff>
              </to>
            </anchor>
          </controlPr>
        </control>
      </mc:Choice>
      <mc:Fallback>
        <control shapeId="1076" r:id="rId148" name="CheckBox14"/>
      </mc:Fallback>
    </mc:AlternateContent>
    <mc:AlternateContent xmlns:mc="http://schemas.openxmlformats.org/markup-compatibility/2006">
      <mc:Choice Requires="x14">
        <control shapeId="1077" r:id="rId150" name="CheckBox15">
          <controlPr autoLine="0" linkedCell="Backup!C86" r:id="rId151">
            <anchor moveWithCells="1">
              <from>
                <xdr:col>23</xdr:col>
                <xdr:colOff>104775</xdr:colOff>
                <xdr:row>62</xdr:row>
                <xdr:rowOff>171450</xdr:rowOff>
              </from>
              <to>
                <xdr:col>34</xdr:col>
                <xdr:colOff>38100</xdr:colOff>
                <xdr:row>64</xdr:row>
                <xdr:rowOff>47625</xdr:rowOff>
              </to>
            </anchor>
          </controlPr>
        </control>
      </mc:Choice>
      <mc:Fallback>
        <control shapeId="1077" r:id="rId150" name="CheckBox15"/>
      </mc:Fallback>
    </mc:AlternateContent>
    <mc:AlternateContent xmlns:mc="http://schemas.openxmlformats.org/markup-compatibility/2006">
      <mc:Choice Requires="x14">
        <control shapeId="1078" r:id="rId152" name="CheckBox16">
          <controlPr autoLine="0" linkedCell="Backup!C87" r:id="rId153">
            <anchor moveWithCells="1">
              <from>
                <xdr:col>34</xdr:col>
                <xdr:colOff>85725</xdr:colOff>
                <xdr:row>62</xdr:row>
                <xdr:rowOff>171450</xdr:rowOff>
              </from>
              <to>
                <xdr:col>51</xdr:col>
                <xdr:colOff>104775</xdr:colOff>
                <xdr:row>64</xdr:row>
                <xdr:rowOff>38100</xdr:rowOff>
              </to>
            </anchor>
          </controlPr>
        </control>
      </mc:Choice>
      <mc:Fallback>
        <control shapeId="1078" r:id="rId152" name="CheckBox16"/>
      </mc:Fallback>
    </mc:AlternateContent>
    <mc:AlternateContent xmlns:mc="http://schemas.openxmlformats.org/markup-compatibility/2006">
      <mc:Choice Requires="x14">
        <control shapeId="1084" r:id="rId154" name="OptionButton35">
          <controlPr autoLine="0" linkedCell="Backup!C88" r:id="rId155">
            <anchor moveWithCells="1">
              <from>
                <xdr:col>10</xdr:col>
                <xdr:colOff>38100</xdr:colOff>
                <xdr:row>65</xdr:row>
                <xdr:rowOff>57150</xdr:rowOff>
              </from>
              <to>
                <xdr:col>15</xdr:col>
                <xdr:colOff>114300</xdr:colOff>
                <xdr:row>67</xdr:row>
                <xdr:rowOff>38100</xdr:rowOff>
              </to>
            </anchor>
          </controlPr>
        </control>
      </mc:Choice>
      <mc:Fallback>
        <control shapeId="1084" r:id="rId154" name="OptionButton35"/>
      </mc:Fallback>
    </mc:AlternateContent>
    <mc:AlternateContent xmlns:mc="http://schemas.openxmlformats.org/markup-compatibility/2006">
      <mc:Choice Requires="x14">
        <control shapeId="1085" r:id="rId156" name="OptionButton36">
          <controlPr autoFill="0" autoLine="0" linkedCell="Backup!C89" r:id="rId157">
            <anchor moveWithCells="1">
              <from>
                <xdr:col>16</xdr:col>
                <xdr:colOff>85725</xdr:colOff>
                <xdr:row>65</xdr:row>
                <xdr:rowOff>57150</xdr:rowOff>
              </from>
              <to>
                <xdr:col>23</xdr:col>
                <xdr:colOff>114300</xdr:colOff>
                <xdr:row>67</xdr:row>
                <xdr:rowOff>38100</xdr:rowOff>
              </to>
            </anchor>
          </controlPr>
        </control>
      </mc:Choice>
      <mc:Fallback>
        <control shapeId="1085" r:id="rId156" name="OptionButton36"/>
      </mc:Fallback>
    </mc:AlternateContent>
    <mc:AlternateContent xmlns:mc="http://schemas.openxmlformats.org/markup-compatibility/2006">
      <mc:Choice Requires="x14">
        <control shapeId="1086" r:id="rId158" name="OptionButton37">
          <controlPr autoLine="0" linkedCell="Backup!C90" r:id="rId159">
            <anchor moveWithCells="1">
              <from>
                <xdr:col>24</xdr:col>
                <xdr:colOff>66675</xdr:colOff>
                <xdr:row>65</xdr:row>
                <xdr:rowOff>57150</xdr:rowOff>
              </from>
              <to>
                <xdr:col>30</xdr:col>
                <xdr:colOff>47625</xdr:colOff>
                <xdr:row>67</xdr:row>
                <xdr:rowOff>38100</xdr:rowOff>
              </to>
            </anchor>
          </controlPr>
        </control>
      </mc:Choice>
      <mc:Fallback>
        <control shapeId="1086" r:id="rId158" name="OptionButton37"/>
      </mc:Fallback>
    </mc:AlternateContent>
    <mc:AlternateContent xmlns:mc="http://schemas.openxmlformats.org/markup-compatibility/2006">
      <mc:Choice Requires="x14">
        <control shapeId="1087" r:id="rId160" name="OptionButton38">
          <controlPr autoLine="0" linkedCell="Backup!C91" r:id="rId161">
            <anchor moveWithCells="1">
              <from>
                <xdr:col>31</xdr:col>
                <xdr:colOff>57150</xdr:colOff>
                <xdr:row>65</xdr:row>
                <xdr:rowOff>57150</xdr:rowOff>
              </from>
              <to>
                <xdr:col>37</xdr:col>
                <xdr:colOff>47625</xdr:colOff>
                <xdr:row>67</xdr:row>
                <xdr:rowOff>38100</xdr:rowOff>
              </to>
            </anchor>
          </controlPr>
        </control>
      </mc:Choice>
      <mc:Fallback>
        <control shapeId="1087" r:id="rId160" name="OptionButton38"/>
      </mc:Fallback>
    </mc:AlternateContent>
    <mc:AlternateContent xmlns:mc="http://schemas.openxmlformats.org/markup-compatibility/2006">
      <mc:Choice Requires="x14">
        <control shapeId="1088" r:id="rId162" name="OptionButton39">
          <controlPr autoLine="0" linkedCell="Backup!C92" r:id="rId163">
            <anchor moveWithCells="1">
              <from>
                <xdr:col>38</xdr:col>
                <xdr:colOff>19050</xdr:colOff>
                <xdr:row>65</xdr:row>
                <xdr:rowOff>57150</xdr:rowOff>
              </from>
              <to>
                <xdr:col>43</xdr:col>
                <xdr:colOff>38100</xdr:colOff>
                <xdr:row>67</xdr:row>
                <xdr:rowOff>38100</xdr:rowOff>
              </to>
            </anchor>
          </controlPr>
        </control>
      </mc:Choice>
      <mc:Fallback>
        <control shapeId="1088" r:id="rId162" name="OptionButton39"/>
      </mc:Fallback>
    </mc:AlternateContent>
    <mc:AlternateContent xmlns:mc="http://schemas.openxmlformats.org/markup-compatibility/2006">
      <mc:Choice Requires="x14">
        <control shapeId="1089" r:id="rId164" name="OptionButton40">
          <controlPr autoLine="0" linkedCell="Backup!C93" r:id="rId165">
            <anchor moveWithCells="1">
              <from>
                <xdr:col>45</xdr:col>
                <xdr:colOff>28575</xdr:colOff>
                <xdr:row>65</xdr:row>
                <xdr:rowOff>57150</xdr:rowOff>
              </from>
              <to>
                <xdr:col>48</xdr:col>
                <xdr:colOff>0</xdr:colOff>
                <xdr:row>67</xdr:row>
                <xdr:rowOff>38100</xdr:rowOff>
              </to>
            </anchor>
          </controlPr>
        </control>
      </mc:Choice>
      <mc:Fallback>
        <control shapeId="1089" r:id="rId164" name="OptionButton40"/>
      </mc:Fallback>
    </mc:AlternateContent>
    <mc:AlternateContent xmlns:mc="http://schemas.openxmlformats.org/markup-compatibility/2006">
      <mc:Choice Requires="x14">
        <control shapeId="1091" r:id="rId166" name="OptionButton41">
          <controlPr autoLine="0" linkedCell="Backup!C94" r:id="rId167">
            <anchor moveWithCells="1">
              <from>
                <xdr:col>10</xdr:col>
                <xdr:colOff>38100</xdr:colOff>
                <xdr:row>68</xdr:row>
                <xdr:rowOff>57150</xdr:rowOff>
              </from>
              <to>
                <xdr:col>17</xdr:col>
                <xdr:colOff>114300</xdr:colOff>
                <xdr:row>70</xdr:row>
                <xdr:rowOff>38100</xdr:rowOff>
              </to>
            </anchor>
          </controlPr>
        </control>
      </mc:Choice>
      <mc:Fallback>
        <control shapeId="1091" r:id="rId166" name="OptionButton41"/>
      </mc:Fallback>
    </mc:AlternateContent>
    <mc:AlternateContent xmlns:mc="http://schemas.openxmlformats.org/markup-compatibility/2006">
      <mc:Choice Requires="x14">
        <control shapeId="1093" r:id="rId168" name="OptionButton42">
          <controlPr autoLine="0" linkedCell="Backup!C95" r:id="rId169">
            <anchor moveWithCells="1">
              <from>
                <xdr:col>28</xdr:col>
                <xdr:colOff>28575</xdr:colOff>
                <xdr:row>68</xdr:row>
                <xdr:rowOff>57150</xdr:rowOff>
              </from>
              <to>
                <xdr:col>34</xdr:col>
                <xdr:colOff>247650</xdr:colOff>
                <xdr:row>70</xdr:row>
                <xdr:rowOff>38100</xdr:rowOff>
              </to>
            </anchor>
          </controlPr>
        </control>
      </mc:Choice>
      <mc:Fallback>
        <control shapeId="1093" r:id="rId168" name="OptionButton42"/>
      </mc:Fallback>
    </mc:AlternateContent>
    <mc:AlternateContent xmlns:mc="http://schemas.openxmlformats.org/markup-compatibility/2006">
      <mc:Choice Requires="x14">
        <control shapeId="1096" r:id="rId170" name="OptionButton43">
          <controlPr autoLine="0" linkedCell="Backup!C96" r:id="rId171">
            <anchor moveWithCells="1">
              <from>
                <xdr:col>45</xdr:col>
                <xdr:colOff>28575</xdr:colOff>
                <xdr:row>68</xdr:row>
                <xdr:rowOff>57150</xdr:rowOff>
              </from>
              <to>
                <xdr:col>49</xdr:col>
                <xdr:colOff>104775</xdr:colOff>
                <xdr:row>70</xdr:row>
                <xdr:rowOff>38100</xdr:rowOff>
              </to>
            </anchor>
          </controlPr>
        </control>
      </mc:Choice>
      <mc:Fallback>
        <control shapeId="1096" r:id="rId170" name="OptionButton43"/>
      </mc:Fallback>
    </mc:AlternateContent>
    <mc:AlternateContent xmlns:mc="http://schemas.openxmlformats.org/markup-compatibility/2006">
      <mc:Choice Requires="x14">
        <control shapeId="1127" r:id="rId172" name="CheckBox24">
          <controlPr autoLine="0" linkedCell="Backup!C123" r:id="rId173">
            <anchor moveWithCells="1">
              <from>
                <xdr:col>42</xdr:col>
                <xdr:colOff>85725</xdr:colOff>
                <xdr:row>91</xdr:row>
                <xdr:rowOff>38100</xdr:rowOff>
              </from>
              <to>
                <xdr:col>51</xdr:col>
                <xdr:colOff>47625</xdr:colOff>
                <xdr:row>93</xdr:row>
                <xdr:rowOff>47625</xdr:rowOff>
              </to>
            </anchor>
          </controlPr>
        </control>
      </mc:Choice>
      <mc:Fallback>
        <control shapeId="1127" r:id="rId172" name="CheckBox24"/>
      </mc:Fallback>
    </mc:AlternateContent>
    <mc:AlternateContent xmlns:mc="http://schemas.openxmlformats.org/markup-compatibility/2006">
      <mc:Choice Requires="x14">
        <control shapeId="1173" r:id="rId174" name="CheckBox48">
          <controlPr autoLine="0" linkedCell="Backup!C213" r:id="rId175">
            <anchor moveWithCells="1">
              <from>
                <xdr:col>10</xdr:col>
                <xdr:colOff>19050</xdr:colOff>
                <xdr:row>167</xdr:row>
                <xdr:rowOff>38100</xdr:rowOff>
              </from>
              <to>
                <xdr:col>28</xdr:col>
                <xdr:colOff>95250</xdr:colOff>
                <xdr:row>169</xdr:row>
                <xdr:rowOff>47625</xdr:rowOff>
              </to>
            </anchor>
          </controlPr>
        </control>
      </mc:Choice>
      <mc:Fallback>
        <control shapeId="1173" r:id="rId174" name="CheckBox48"/>
      </mc:Fallback>
    </mc:AlternateContent>
    <mc:AlternateContent xmlns:mc="http://schemas.openxmlformats.org/markup-compatibility/2006">
      <mc:Choice Requires="x14">
        <control shapeId="1174" r:id="rId176" name="CheckBox49">
          <controlPr autoLine="0" linkedCell="Backup!C214" r:id="rId177">
            <anchor moveWithCells="1">
              <from>
                <xdr:col>29</xdr:col>
                <xdr:colOff>104775</xdr:colOff>
                <xdr:row>167</xdr:row>
                <xdr:rowOff>38100</xdr:rowOff>
              </from>
              <to>
                <xdr:col>44</xdr:col>
                <xdr:colOff>9525</xdr:colOff>
                <xdr:row>169</xdr:row>
                <xdr:rowOff>47625</xdr:rowOff>
              </to>
            </anchor>
          </controlPr>
        </control>
      </mc:Choice>
      <mc:Fallback>
        <control shapeId="1174" r:id="rId176" name="CheckBox49"/>
      </mc:Fallback>
    </mc:AlternateContent>
    <mc:AlternateContent xmlns:mc="http://schemas.openxmlformats.org/markup-compatibility/2006">
      <mc:Choice Requires="x14">
        <control shapeId="1175" r:id="rId178" name="CheckBox50">
          <controlPr autoLine="0" linkedCell="Backup!C217" r:id="rId179">
            <anchor moveWithCells="1">
              <from>
                <xdr:col>29</xdr:col>
                <xdr:colOff>66675</xdr:colOff>
                <xdr:row>175</xdr:row>
                <xdr:rowOff>9525</xdr:rowOff>
              </from>
              <to>
                <xdr:col>32</xdr:col>
                <xdr:colOff>9525</xdr:colOff>
                <xdr:row>176</xdr:row>
                <xdr:rowOff>9525</xdr:rowOff>
              </to>
            </anchor>
          </controlPr>
        </control>
      </mc:Choice>
      <mc:Fallback>
        <control shapeId="1175" r:id="rId178" name="CheckBox50"/>
      </mc:Fallback>
    </mc:AlternateContent>
    <mc:AlternateContent xmlns:mc="http://schemas.openxmlformats.org/markup-compatibility/2006">
      <mc:Choice Requires="x14">
        <control shapeId="1176" r:id="rId180" name="CheckBox51">
          <controlPr autoLine="0" linkedCell="Backup!C218" r:id="rId181">
            <anchor moveWithCells="1">
              <from>
                <xdr:col>33</xdr:col>
                <xdr:colOff>66675</xdr:colOff>
                <xdr:row>175</xdr:row>
                <xdr:rowOff>9525</xdr:rowOff>
              </from>
              <to>
                <xdr:col>34</xdr:col>
                <xdr:colOff>171450</xdr:colOff>
                <xdr:row>176</xdr:row>
                <xdr:rowOff>9525</xdr:rowOff>
              </to>
            </anchor>
          </controlPr>
        </control>
      </mc:Choice>
      <mc:Fallback>
        <control shapeId="1176" r:id="rId180" name="CheckBox51"/>
      </mc:Fallback>
    </mc:AlternateContent>
    <mc:AlternateContent xmlns:mc="http://schemas.openxmlformats.org/markup-compatibility/2006">
      <mc:Choice Requires="x14">
        <control shapeId="1177" r:id="rId182" name="CheckBox52">
          <controlPr autoLine="0" linkedCell="Backup!C219" r:id="rId183">
            <anchor moveWithCells="1">
              <from>
                <xdr:col>37</xdr:col>
                <xdr:colOff>76200</xdr:colOff>
                <xdr:row>175</xdr:row>
                <xdr:rowOff>9525</xdr:rowOff>
              </from>
              <to>
                <xdr:col>39</xdr:col>
                <xdr:colOff>142875</xdr:colOff>
                <xdr:row>176</xdr:row>
                <xdr:rowOff>9525</xdr:rowOff>
              </to>
            </anchor>
          </controlPr>
        </control>
      </mc:Choice>
      <mc:Fallback>
        <control shapeId="1177" r:id="rId182" name="CheckBox52"/>
      </mc:Fallback>
    </mc:AlternateContent>
    <mc:AlternateContent xmlns:mc="http://schemas.openxmlformats.org/markup-compatibility/2006">
      <mc:Choice Requires="x14">
        <control shapeId="1178" r:id="rId184" name="CheckBox53">
          <controlPr autoLine="0" linkedCell="Backup!C220" r:id="rId185">
            <anchor moveWithCells="1">
              <from>
                <xdr:col>44</xdr:col>
                <xdr:colOff>38100</xdr:colOff>
                <xdr:row>175</xdr:row>
                <xdr:rowOff>9525</xdr:rowOff>
              </from>
              <to>
                <xdr:col>45</xdr:col>
                <xdr:colOff>47625</xdr:colOff>
                <xdr:row>176</xdr:row>
                <xdr:rowOff>9525</xdr:rowOff>
              </to>
            </anchor>
          </controlPr>
        </control>
      </mc:Choice>
      <mc:Fallback>
        <control shapeId="1178" r:id="rId184" name="CheckBox53"/>
      </mc:Fallback>
    </mc:AlternateContent>
    <mc:AlternateContent xmlns:mc="http://schemas.openxmlformats.org/markup-compatibility/2006">
      <mc:Choice Requires="x14">
        <control shapeId="1179" r:id="rId186" name="CheckBox54">
          <controlPr autoLine="0" linkedCell="Backup!C221" r:id="rId187">
            <anchor moveWithCells="1">
              <from>
                <xdr:col>48</xdr:col>
                <xdr:colOff>76200</xdr:colOff>
                <xdr:row>175</xdr:row>
                <xdr:rowOff>9525</xdr:rowOff>
              </from>
              <to>
                <xdr:col>51</xdr:col>
                <xdr:colOff>28575</xdr:colOff>
                <xdr:row>176</xdr:row>
                <xdr:rowOff>9525</xdr:rowOff>
              </to>
            </anchor>
          </controlPr>
        </control>
      </mc:Choice>
      <mc:Fallback>
        <control shapeId="1179" r:id="rId186" name="CheckBox54"/>
      </mc:Fallback>
    </mc:AlternateContent>
    <mc:AlternateContent xmlns:mc="http://schemas.openxmlformats.org/markup-compatibility/2006">
      <mc:Choice Requires="x14">
        <control shapeId="1194" r:id="rId188" name="CheckBox55">
          <controlPr autoLine="0" linkedCell="Backup!C224" r:id="rId189">
            <anchor moveWithCells="1">
              <from>
                <xdr:col>29</xdr:col>
                <xdr:colOff>66675</xdr:colOff>
                <xdr:row>178</xdr:row>
                <xdr:rowOff>9525</xdr:rowOff>
              </from>
              <to>
                <xdr:col>32</xdr:col>
                <xdr:colOff>9525</xdr:colOff>
                <xdr:row>179</xdr:row>
                <xdr:rowOff>9525</xdr:rowOff>
              </to>
            </anchor>
          </controlPr>
        </control>
      </mc:Choice>
      <mc:Fallback>
        <control shapeId="1194" r:id="rId188" name="CheckBox55"/>
      </mc:Fallback>
    </mc:AlternateContent>
    <mc:AlternateContent xmlns:mc="http://schemas.openxmlformats.org/markup-compatibility/2006">
      <mc:Choice Requires="x14">
        <control shapeId="1195" r:id="rId190" name="CheckBox56">
          <controlPr autoLine="0" linkedCell="Backup!C225" r:id="rId191">
            <anchor moveWithCells="1">
              <from>
                <xdr:col>33</xdr:col>
                <xdr:colOff>66675</xdr:colOff>
                <xdr:row>178</xdr:row>
                <xdr:rowOff>9525</xdr:rowOff>
              </from>
              <to>
                <xdr:col>34</xdr:col>
                <xdr:colOff>171450</xdr:colOff>
                <xdr:row>179</xdr:row>
                <xdr:rowOff>9525</xdr:rowOff>
              </to>
            </anchor>
          </controlPr>
        </control>
      </mc:Choice>
      <mc:Fallback>
        <control shapeId="1195" r:id="rId190" name="CheckBox56"/>
      </mc:Fallback>
    </mc:AlternateContent>
    <mc:AlternateContent xmlns:mc="http://schemas.openxmlformats.org/markup-compatibility/2006">
      <mc:Choice Requires="x14">
        <control shapeId="1196" r:id="rId192" name="CheckBox57">
          <controlPr autoLine="0" linkedCell="Backup!C226" r:id="rId193">
            <anchor moveWithCells="1">
              <from>
                <xdr:col>37</xdr:col>
                <xdr:colOff>76200</xdr:colOff>
                <xdr:row>178</xdr:row>
                <xdr:rowOff>9525</xdr:rowOff>
              </from>
              <to>
                <xdr:col>39</xdr:col>
                <xdr:colOff>142875</xdr:colOff>
                <xdr:row>179</xdr:row>
                <xdr:rowOff>9525</xdr:rowOff>
              </to>
            </anchor>
          </controlPr>
        </control>
      </mc:Choice>
      <mc:Fallback>
        <control shapeId="1196" r:id="rId192" name="CheckBox57"/>
      </mc:Fallback>
    </mc:AlternateContent>
    <mc:AlternateContent xmlns:mc="http://schemas.openxmlformats.org/markup-compatibility/2006">
      <mc:Choice Requires="x14">
        <control shapeId="1197" r:id="rId194" name="CheckBox58">
          <controlPr autoLine="0" linkedCell="Backup!C227" r:id="rId195">
            <anchor moveWithCells="1">
              <from>
                <xdr:col>44</xdr:col>
                <xdr:colOff>38100</xdr:colOff>
                <xdr:row>178</xdr:row>
                <xdr:rowOff>9525</xdr:rowOff>
              </from>
              <to>
                <xdr:col>45</xdr:col>
                <xdr:colOff>47625</xdr:colOff>
                <xdr:row>179</xdr:row>
                <xdr:rowOff>9525</xdr:rowOff>
              </to>
            </anchor>
          </controlPr>
        </control>
      </mc:Choice>
      <mc:Fallback>
        <control shapeId="1197" r:id="rId194" name="CheckBox58"/>
      </mc:Fallback>
    </mc:AlternateContent>
    <mc:AlternateContent xmlns:mc="http://schemas.openxmlformats.org/markup-compatibility/2006">
      <mc:Choice Requires="x14">
        <control shapeId="1198" r:id="rId196" name="CheckBox59">
          <controlPr autoLine="0" linkedCell="Backup!C228" r:id="rId197">
            <anchor moveWithCells="1">
              <from>
                <xdr:col>48</xdr:col>
                <xdr:colOff>76200</xdr:colOff>
                <xdr:row>178</xdr:row>
                <xdr:rowOff>9525</xdr:rowOff>
              </from>
              <to>
                <xdr:col>51</xdr:col>
                <xdr:colOff>28575</xdr:colOff>
                <xdr:row>179</xdr:row>
                <xdr:rowOff>9525</xdr:rowOff>
              </to>
            </anchor>
          </controlPr>
        </control>
      </mc:Choice>
      <mc:Fallback>
        <control shapeId="1198" r:id="rId196" name="CheckBox59"/>
      </mc:Fallback>
    </mc:AlternateContent>
    <mc:AlternateContent xmlns:mc="http://schemas.openxmlformats.org/markup-compatibility/2006">
      <mc:Choice Requires="x14">
        <control shapeId="1203" r:id="rId198" name="OptionButton1">
          <controlPr autoLine="0" linkedCell="Backup!C2" r:id="rId199">
            <anchor moveWithCells="1">
              <from>
                <xdr:col>7</xdr:col>
                <xdr:colOff>0</xdr:colOff>
                <xdr:row>2</xdr:row>
                <xdr:rowOff>38100</xdr:rowOff>
              </from>
              <to>
                <xdr:col>23</xdr:col>
                <xdr:colOff>76200</xdr:colOff>
                <xdr:row>2</xdr:row>
                <xdr:rowOff>304800</xdr:rowOff>
              </to>
            </anchor>
          </controlPr>
        </control>
      </mc:Choice>
      <mc:Fallback>
        <control shapeId="1203" r:id="rId198" name="OptionButton1"/>
      </mc:Fallback>
    </mc:AlternateContent>
    <mc:AlternateContent xmlns:mc="http://schemas.openxmlformats.org/markup-compatibility/2006">
      <mc:Choice Requires="x14">
        <control shapeId="1204" r:id="rId200" name="OptionButton2">
          <controlPr autoLine="0" linkedCell="Backup!C3" r:id="rId201">
            <anchor moveWithCells="1">
              <from>
                <xdr:col>24</xdr:col>
                <xdr:colOff>9525</xdr:colOff>
                <xdr:row>2</xdr:row>
                <xdr:rowOff>38100</xdr:rowOff>
              </from>
              <to>
                <xdr:col>39</xdr:col>
                <xdr:colOff>133350</xdr:colOff>
                <xdr:row>2</xdr:row>
                <xdr:rowOff>304800</xdr:rowOff>
              </to>
            </anchor>
          </controlPr>
        </control>
      </mc:Choice>
      <mc:Fallback>
        <control shapeId="1204" r:id="rId200" name="OptionButton2"/>
      </mc:Fallback>
    </mc:AlternateContent>
    <mc:AlternateContent xmlns:mc="http://schemas.openxmlformats.org/markup-compatibility/2006">
      <mc:Choice Requires="x14">
        <control shapeId="1205" r:id="rId202" name="OptionButton3">
          <controlPr autoLine="0" linkedCell="Backup!C4" r:id="rId203">
            <anchor moveWithCells="1">
              <from>
                <xdr:col>39</xdr:col>
                <xdr:colOff>238125</xdr:colOff>
                <xdr:row>2</xdr:row>
                <xdr:rowOff>38100</xdr:rowOff>
              </from>
              <to>
                <xdr:col>42</xdr:col>
                <xdr:colOff>28575</xdr:colOff>
                <xdr:row>2</xdr:row>
                <xdr:rowOff>304800</xdr:rowOff>
              </to>
            </anchor>
          </controlPr>
        </control>
      </mc:Choice>
      <mc:Fallback>
        <control shapeId="1205" r:id="rId202" name="OptionButton3"/>
      </mc:Fallback>
    </mc:AlternateContent>
    <mc:AlternateContent xmlns:mc="http://schemas.openxmlformats.org/markup-compatibility/2006">
      <mc:Choice Requires="x14">
        <control shapeId="1207" r:id="rId204" name="OptionButton49">
          <controlPr autoLine="0" linkedCell="Backup!C102" r:id="rId205">
            <anchor moveWithCells="1">
              <from>
                <xdr:col>10</xdr:col>
                <xdr:colOff>38100</xdr:colOff>
                <xdr:row>74</xdr:row>
                <xdr:rowOff>57150</xdr:rowOff>
              </from>
              <to>
                <xdr:col>18</xdr:col>
                <xdr:colOff>104775</xdr:colOff>
                <xdr:row>76</xdr:row>
                <xdr:rowOff>38100</xdr:rowOff>
              </to>
            </anchor>
          </controlPr>
        </control>
      </mc:Choice>
      <mc:Fallback>
        <control shapeId="1207" r:id="rId204" name="OptionButton49"/>
      </mc:Fallback>
    </mc:AlternateContent>
    <mc:AlternateContent xmlns:mc="http://schemas.openxmlformats.org/markup-compatibility/2006">
      <mc:Choice Requires="x14">
        <control shapeId="1208" r:id="rId206" name="OptionButton50">
          <controlPr autoLine="0" linkedCell="Backup!C103" r:id="rId207">
            <anchor moveWithCells="1">
              <from>
                <xdr:col>19</xdr:col>
                <xdr:colOff>95250</xdr:colOff>
                <xdr:row>74</xdr:row>
                <xdr:rowOff>57150</xdr:rowOff>
              </from>
              <to>
                <xdr:col>31</xdr:col>
                <xdr:colOff>38100</xdr:colOff>
                <xdr:row>76</xdr:row>
                <xdr:rowOff>38100</xdr:rowOff>
              </to>
            </anchor>
          </controlPr>
        </control>
      </mc:Choice>
      <mc:Fallback>
        <control shapeId="1208" r:id="rId206" name="OptionButton50"/>
      </mc:Fallback>
    </mc:AlternateContent>
    <mc:AlternateContent xmlns:mc="http://schemas.openxmlformats.org/markup-compatibility/2006">
      <mc:Choice Requires="x14">
        <control shapeId="1209" r:id="rId208" name="OptionButton51">
          <controlPr autoLine="0" linkedCell="Backup!C104" r:id="rId209">
            <anchor moveWithCells="1">
              <from>
                <xdr:col>31</xdr:col>
                <xdr:colOff>114300</xdr:colOff>
                <xdr:row>74</xdr:row>
                <xdr:rowOff>57150</xdr:rowOff>
              </from>
              <to>
                <xdr:col>44</xdr:col>
                <xdr:colOff>57150</xdr:colOff>
                <xdr:row>76</xdr:row>
                <xdr:rowOff>38100</xdr:rowOff>
              </to>
            </anchor>
          </controlPr>
        </control>
      </mc:Choice>
      <mc:Fallback>
        <control shapeId="1209" r:id="rId208" name="OptionButton51"/>
      </mc:Fallback>
    </mc:AlternateContent>
    <mc:AlternateContent xmlns:mc="http://schemas.openxmlformats.org/markup-compatibility/2006">
      <mc:Choice Requires="x14">
        <control shapeId="1210" r:id="rId210" name="OptionButton52">
          <controlPr autoLine="0" linkedCell="Backup!C105" r:id="rId211">
            <anchor moveWithCells="1">
              <from>
                <xdr:col>45</xdr:col>
                <xdr:colOff>28575</xdr:colOff>
                <xdr:row>74</xdr:row>
                <xdr:rowOff>57150</xdr:rowOff>
              </from>
              <to>
                <xdr:col>51</xdr:col>
                <xdr:colOff>66675</xdr:colOff>
                <xdr:row>76</xdr:row>
                <xdr:rowOff>38100</xdr:rowOff>
              </to>
            </anchor>
          </controlPr>
        </control>
      </mc:Choice>
      <mc:Fallback>
        <control shapeId="1210" r:id="rId210" name="OptionButton52"/>
      </mc:Fallback>
    </mc:AlternateContent>
    <mc:AlternateContent xmlns:mc="http://schemas.openxmlformats.org/markup-compatibility/2006">
      <mc:Choice Requires="x14">
        <control shapeId="1211" r:id="rId212" name="OptionButton53">
          <controlPr autoLine="0" linkedCell="Backup!C114" r:id="rId213">
            <anchor moveWithCells="1" sizeWithCells="1">
              <from>
                <xdr:col>10</xdr:col>
                <xdr:colOff>38100</xdr:colOff>
                <xdr:row>85</xdr:row>
                <xdr:rowOff>76200</xdr:rowOff>
              </from>
              <to>
                <xdr:col>22</xdr:col>
                <xdr:colOff>66675</xdr:colOff>
                <xdr:row>87</xdr:row>
                <xdr:rowOff>38100</xdr:rowOff>
              </to>
            </anchor>
          </controlPr>
        </control>
      </mc:Choice>
      <mc:Fallback>
        <control shapeId="1211" r:id="rId212" name="OptionButton53"/>
      </mc:Fallback>
    </mc:AlternateContent>
    <mc:AlternateContent xmlns:mc="http://schemas.openxmlformats.org/markup-compatibility/2006">
      <mc:Choice Requires="x14">
        <control shapeId="1212" r:id="rId214" name="OptionButton54">
          <controlPr autoLine="0" linkedCell="Backup!C115" r:id="rId215">
            <anchor moveWithCells="1" sizeWithCells="1">
              <from>
                <xdr:col>26</xdr:col>
                <xdr:colOff>57150</xdr:colOff>
                <xdr:row>85</xdr:row>
                <xdr:rowOff>76200</xdr:rowOff>
              </from>
              <to>
                <xdr:col>39</xdr:col>
                <xdr:colOff>38100</xdr:colOff>
                <xdr:row>87</xdr:row>
                <xdr:rowOff>38100</xdr:rowOff>
              </to>
            </anchor>
          </controlPr>
        </control>
      </mc:Choice>
      <mc:Fallback>
        <control shapeId="1212" r:id="rId214" name="OptionButton54"/>
      </mc:Fallback>
    </mc:AlternateContent>
    <mc:AlternateContent xmlns:mc="http://schemas.openxmlformats.org/markup-compatibility/2006">
      <mc:Choice Requires="x14">
        <control shapeId="1213" r:id="rId216" name="OptionButton55">
          <controlPr autoLine="0" linkedCell="Backup!C116" r:id="rId217">
            <anchor moveWithCells="1" sizeWithCells="1">
              <from>
                <xdr:col>42</xdr:col>
                <xdr:colOff>66675</xdr:colOff>
                <xdr:row>85</xdr:row>
                <xdr:rowOff>76200</xdr:rowOff>
              </from>
              <to>
                <xdr:col>51</xdr:col>
                <xdr:colOff>38100</xdr:colOff>
                <xdr:row>87</xdr:row>
                <xdr:rowOff>38100</xdr:rowOff>
              </to>
            </anchor>
          </controlPr>
        </control>
      </mc:Choice>
      <mc:Fallback>
        <control shapeId="1213" r:id="rId216" name="OptionButton55"/>
      </mc:Fallback>
    </mc:AlternateContent>
    <mc:AlternateContent xmlns:mc="http://schemas.openxmlformats.org/markup-compatibility/2006">
      <mc:Choice Requires="x14">
        <control shapeId="1224" r:id="rId218" name="Label1">
          <controlPr defaultSize="0" autoLine="0" r:id="rId219">
            <anchor>
              <from>
                <xdr:col>4</xdr:col>
                <xdr:colOff>28575</xdr:colOff>
                <xdr:row>2</xdr:row>
                <xdr:rowOff>238125</xdr:rowOff>
              </from>
              <to>
                <xdr:col>50</xdr:col>
                <xdr:colOff>38100</xdr:colOff>
                <xdr:row>11</xdr:row>
                <xdr:rowOff>66675</xdr:rowOff>
              </to>
            </anchor>
          </controlPr>
        </control>
      </mc:Choice>
      <mc:Fallback>
        <control shapeId="1224" r:id="rId218" name="Label1"/>
      </mc:Fallback>
    </mc:AlternateContent>
    <mc:AlternateContent xmlns:mc="http://schemas.openxmlformats.org/markup-compatibility/2006">
      <mc:Choice Requires="x14">
        <control shapeId="1225" r:id="rId220" name="Label2">
          <controlPr autoLine="0" r:id="rId221">
            <anchor>
              <from>
                <xdr:col>4</xdr:col>
                <xdr:colOff>114300</xdr:colOff>
                <xdr:row>2</xdr:row>
                <xdr:rowOff>304800</xdr:rowOff>
              </from>
              <to>
                <xdr:col>49</xdr:col>
                <xdr:colOff>19050</xdr:colOff>
                <xdr:row>4</xdr:row>
                <xdr:rowOff>180975</xdr:rowOff>
              </to>
            </anchor>
          </controlPr>
        </control>
      </mc:Choice>
      <mc:Fallback>
        <control shapeId="1225" r:id="rId220" name="Label2"/>
      </mc:Fallback>
    </mc:AlternateContent>
    <mc:AlternateContent xmlns:mc="http://schemas.openxmlformats.org/markup-compatibility/2006">
      <mc:Choice Requires="x14">
        <control shapeId="1226" r:id="rId222" name="Label3">
          <controlPr autoLine="0" r:id="rId223">
            <anchor>
              <from>
                <xdr:col>4</xdr:col>
                <xdr:colOff>114300</xdr:colOff>
                <xdr:row>5</xdr:row>
                <xdr:rowOff>9525</xdr:rowOff>
              </from>
              <to>
                <xdr:col>49</xdr:col>
                <xdr:colOff>66675</xdr:colOff>
                <xdr:row>8</xdr:row>
                <xdr:rowOff>171450</xdr:rowOff>
              </to>
            </anchor>
          </controlPr>
        </control>
      </mc:Choice>
      <mc:Fallback>
        <control shapeId="1226" r:id="rId222" name="Label3"/>
      </mc:Fallback>
    </mc:AlternateContent>
    <mc:AlternateContent xmlns:mc="http://schemas.openxmlformats.org/markup-compatibility/2006">
      <mc:Choice Requires="x14">
        <control shapeId="1227" r:id="rId224" name="Label4">
          <controlPr autoLine="0" r:id="rId225">
            <anchor>
              <from>
                <xdr:col>4</xdr:col>
                <xdr:colOff>114300</xdr:colOff>
                <xdr:row>8</xdr:row>
                <xdr:rowOff>114300</xdr:rowOff>
              </from>
              <to>
                <xdr:col>49</xdr:col>
                <xdr:colOff>85725</xdr:colOff>
                <xdr:row>10</xdr:row>
                <xdr:rowOff>66675</xdr:rowOff>
              </to>
            </anchor>
          </controlPr>
        </control>
      </mc:Choice>
      <mc:Fallback>
        <control shapeId="1227" r:id="rId224" name="Label4"/>
      </mc:Fallback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0" id="{3C8EF666-5D5D-4726-AD62-4771508A92E9}">
            <xm:f>OR($B$23&lt;&gt;"",Backup!B2=0)</xm:f>
            <x14:dxf>
              <fill>
                <patternFill patternType="none">
                  <bgColor auto="1"/>
                </patternFill>
              </fill>
            </x14:dxf>
          </x14:cfRule>
          <xm:sqref>B23:J23</xm:sqref>
        </x14:conditionalFormatting>
        <x14:conditionalFormatting xmlns:xm="http://schemas.microsoft.com/office/excel/2006/main">
          <x14:cfRule type="expression" priority="3" id="{69EEE435-37C2-4D2B-B277-8408F34EB6A2}">
            <xm:f>AND(Backup!$B$4=1,AQ3="")</xm:f>
            <x14:dxf>
              <fill>
                <patternFill>
                  <bgColor rgb="FFFFFF99"/>
                </patternFill>
              </fill>
            </x14:dxf>
          </x14:cfRule>
          <xm:sqref>AQ3:AY3</xm:sqref>
        </x14:conditionalFormatting>
        <x14:conditionalFormatting xmlns:xm="http://schemas.microsoft.com/office/excel/2006/main">
          <x14:cfRule type="expression" priority="1" id="{27308030-CBC2-4944-AA0D-7B53326E4F8C}">
            <xm:f>Backup!$B$259=27</xm:f>
            <x14:dxf>
              <fill>
                <patternFill>
                  <bgColor rgb="FFFFFF99"/>
                </patternFill>
              </fill>
            </x14:dxf>
          </x14:cfRule>
          <xm:sqref>C194:Q194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Listen!$D$3:$D$5</xm:f>
          </x14:formula1>
          <xm:sqref>AZ164</xm:sqref>
        </x14:dataValidation>
        <x14:dataValidation type="list" allowBlank="1" showInputMessage="1" showErrorMessage="1" errorTitle="Eingabefehler!" error="Zulässig sind nur die in der Drop-Down-Liste aufgeführten Kathodentypen!_x000a__x000a_Bitte korrigieren Sie Ihre Eingabe.">
          <x14:formula1>
            <xm:f>Listen!$D$2:$D$5</xm:f>
          </x14:formula1>
          <xm:sqref>AV164:AY164</xm:sqref>
        </x14:dataValidation>
        <x14:dataValidation type="list" showDropDown="1" showInputMessage="1" showErrorMessage="1" errorTitle="Eingabefehler!" error="Die eingegebene Art ist ungültig. Zulässig sind nur Eingaben entsprechend der Dropdown-Liste im Formular &quot;Artauswahl&quot;._x000a__x000a_Bitte korrigieren Sie Ihre Eingabe!">
          <x14:formula1>
            <xm:f>Listen!$E$2:$E$119</xm:f>
          </x14:formula1>
          <xm:sqref>C195:Q218</xm:sqref>
        </x14:dataValidation>
        <x14:dataValidation type="list" showDropDown="1" showInputMessage="1" showErrorMessage="1" errorTitle="Eingabefehler!" error="Die eingegebene Art ist ungültig. Zulässig sind nur Eingaben entsprechend der Dropdown-Liste im Formular &quot;Artauswahl&quot;._x000a__x000a_Bitte korrigieren Sie Ihre Eingabe!" prompt="Sofern keine Art nachgewiesen werden konnte, bitte hier entsprechend der Dropdown-Liste des Formulars &quot;Artenauswahl&quot; vermerken.">
          <x14:formula1>
            <xm:f>Listen!$E$2:$E$119</xm:f>
          </x14:formula1>
          <xm:sqref>C194:Q194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P119"/>
  <sheetViews>
    <sheetView zoomScaleNormal="100" workbookViewId="0">
      <pane ySplit="1" topLeftCell="A2" activePane="bottomLeft" state="frozen"/>
      <selection pane="bottomLeft" activeCell="C11" sqref="C11"/>
    </sheetView>
  </sheetViews>
  <sheetFormatPr baseColWidth="10" defaultRowHeight="14.25" x14ac:dyDescent="0.2"/>
  <cols>
    <col min="2" max="2" width="27.625" customWidth="1"/>
    <col min="3" max="3" width="8.625" customWidth="1"/>
    <col min="4" max="4" width="14.625" customWidth="1"/>
    <col min="5" max="5" width="31.625" customWidth="1"/>
    <col min="6" max="6" width="50.625" customWidth="1"/>
    <col min="7" max="7" width="31.625" customWidth="1"/>
    <col min="8" max="8" width="50.625" customWidth="1"/>
    <col min="9" max="9" width="14.125" customWidth="1"/>
    <col min="10" max="11" width="25.625" customWidth="1"/>
    <col min="12" max="16" width="15.625" customWidth="1"/>
  </cols>
  <sheetData>
    <row r="1" spans="1:16" ht="15" x14ac:dyDescent="0.25">
      <c r="A1" s="159" t="s">
        <v>301</v>
      </c>
      <c r="B1" s="159"/>
      <c r="C1" s="159" t="s">
        <v>302</v>
      </c>
      <c r="D1" s="159" t="s">
        <v>292</v>
      </c>
      <c r="E1" s="159" t="s">
        <v>647</v>
      </c>
      <c r="F1" s="160" t="s">
        <v>757</v>
      </c>
      <c r="G1" s="159" t="s">
        <v>648</v>
      </c>
      <c r="H1" s="161" t="s">
        <v>758</v>
      </c>
      <c r="I1" s="159" t="s">
        <v>790</v>
      </c>
      <c r="J1" s="159" t="s">
        <v>791</v>
      </c>
      <c r="K1" s="159" t="s">
        <v>792</v>
      </c>
      <c r="L1" s="159" t="s">
        <v>307</v>
      </c>
      <c r="M1" s="159" t="s">
        <v>308</v>
      </c>
      <c r="N1" s="159" t="s">
        <v>309</v>
      </c>
      <c r="O1" s="159" t="s">
        <v>310</v>
      </c>
      <c r="P1" s="159" t="s">
        <v>311</v>
      </c>
    </row>
    <row r="2" spans="1:16" x14ac:dyDescent="0.2">
      <c r="A2" t="s">
        <v>295</v>
      </c>
      <c r="B2" s="116"/>
      <c r="C2">
        <f>IF('Protokoll E-Befischung'!H5&lt;&gt;Listen!B2,1,0)</f>
        <v>0</v>
      </c>
      <c r="F2" s="134" t="str">
        <f>CONCATENATE("ArtenArray(",ROW(E2)-2,", 0) = ") &amp; CONCATENATE("""",E2,"""")</f>
        <v>ArtenArray(0, 0) = ""</v>
      </c>
      <c r="H2" s="158" t="str">
        <f>CONCATENATE("ArtenArray(",ROW(G2)-2,", 1) = ") &amp; CONCATENATE("""",G2,"""")</f>
        <v>ArtenArray(0, 1) = ""</v>
      </c>
    </row>
    <row r="3" spans="1:16" x14ac:dyDescent="0.2">
      <c r="A3" t="s">
        <v>296</v>
      </c>
      <c r="B3" s="116"/>
      <c r="C3">
        <f>IF('Protokoll E-Befischung'!H7&lt;&gt;Listen!B3,1,0)</f>
        <v>0</v>
      </c>
      <c r="D3" t="s">
        <v>293</v>
      </c>
      <c r="E3" t="s">
        <v>646</v>
      </c>
      <c r="F3" s="134" t="str">
        <f>CONCATENATE("ArtenArray(",ROW(E3)-2,", 0) = ") &amp; CONCATENATE("""",E3,"""")</f>
        <v>ArtenArray(1, 0) = "Aal"</v>
      </c>
      <c r="G3" t="s">
        <v>664</v>
      </c>
      <c r="H3" s="158" t="str">
        <f t="shared" ref="H3:H68" si="0">CONCATENATE("ArtenArray(",ROW(G3)-2,", 1) = ") &amp; CONCATENATE("""",G3,"""")</f>
        <v>ArtenArray(1, 1) = "(Anguilla anguilla)"</v>
      </c>
    </row>
    <row r="4" spans="1:16" x14ac:dyDescent="0.2">
      <c r="A4" t="s">
        <v>297</v>
      </c>
      <c r="B4" s="116"/>
      <c r="C4">
        <f>IF('Protokoll E-Befischung'!AF5&lt;&gt;Listen!B4,1,0)</f>
        <v>0</v>
      </c>
      <c r="D4" t="s">
        <v>289</v>
      </c>
      <c r="E4" t="s">
        <v>173</v>
      </c>
      <c r="F4" s="134" t="str">
        <f>CONCATENATE("ArtenArray(",ROW(E4)-2,", 0) = ") &amp; CONCATENATE("""",E4,"""")</f>
        <v>ArtenArray(2, 0) = "Aland / Nerfling"</v>
      </c>
      <c r="G4" t="s">
        <v>665</v>
      </c>
      <c r="H4" s="158" t="str">
        <f t="shared" si="0"/>
        <v>ArtenArray(2, 1) = "(Leuciscus idus)"</v>
      </c>
    </row>
    <row r="5" spans="1:16" x14ac:dyDescent="0.2">
      <c r="A5" t="s">
        <v>298</v>
      </c>
      <c r="B5" s="116"/>
      <c r="C5">
        <f>IF('Protokoll E-Befischung'!AF7&lt;&gt;Listen!B5,1,0)</f>
        <v>0</v>
      </c>
      <c r="D5" t="s">
        <v>294</v>
      </c>
      <c r="E5" t="s">
        <v>174</v>
      </c>
      <c r="F5" s="134" t="str">
        <f t="shared" ref="F5:F70" si="1">CONCATENATE("ArtenArray(",ROW(E5)-2,", 0) = ") &amp; CONCATENATE("""",E5,"""")</f>
        <v>ArtenArray(3, 0) = "Äsche"</v>
      </c>
      <c r="G5" t="s">
        <v>666</v>
      </c>
      <c r="H5" s="158" t="str">
        <f t="shared" si="0"/>
        <v>ArtenArray(3, 1) = "(Thymallus thymallus)"</v>
      </c>
    </row>
    <row r="6" spans="1:16" x14ac:dyDescent="0.2">
      <c r="A6" t="s">
        <v>299</v>
      </c>
      <c r="B6" s="116"/>
      <c r="C6">
        <f>IF('Protokoll E-Befischung'!K9&lt;&gt;Listen!B6,1,0)</f>
        <v>0</v>
      </c>
      <c r="E6" t="s">
        <v>175</v>
      </c>
      <c r="F6" s="134" t="str">
        <f t="shared" si="1"/>
        <v>ArtenArray(4, 0) = "Bachforelle"</v>
      </c>
      <c r="G6" t="s">
        <v>667</v>
      </c>
      <c r="H6" s="158" t="str">
        <f t="shared" si="0"/>
        <v>ArtenArray(4, 1) = "(Salmo trutta fario)"</v>
      </c>
    </row>
    <row r="7" spans="1:16" x14ac:dyDescent="0.2">
      <c r="A7" t="s">
        <v>300</v>
      </c>
      <c r="B7" s="116"/>
      <c r="C7">
        <f>IF('Protokoll E-Befischung'!AF9&lt;&gt;Listen!B7,1,0)</f>
        <v>0</v>
      </c>
      <c r="E7" t="s">
        <v>176</v>
      </c>
      <c r="F7" s="134" t="str">
        <f t="shared" si="1"/>
        <v>ArtenArray(5, 0) = "Bachneunauge"</v>
      </c>
      <c r="G7" t="s">
        <v>668</v>
      </c>
      <c r="H7" s="158" t="str">
        <f t="shared" si="0"/>
        <v>ArtenArray(5, 1) = "(Lampetra planeri)"</v>
      </c>
    </row>
    <row r="8" spans="1:16" x14ac:dyDescent="0.2">
      <c r="C8">
        <f>SUM(C2:C7)</f>
        <v>0</v>
      </c>
      <c r="E8" t="s">
        <v>177</v>
      </c>
      <c r="F8" s="134" t="str">
        <f t="shared" si="1"/>
        <v>ArtenArray(6, 0) = "Bachneunauge, adult"</v>
      </c>
      <c r="G8" t="s">
        <v>668</v>
      </c>
      <c r="H8" s="158" t="str">
        <f t="shared" si="0"/>
        <v>ArtenArray(6, 1) = "(Lampetra planeri)"</v>
      </c>
    </row>
    <row r="9" spans="1:16" x14ac:dyDescent="0.2">
      <c r="A9" s="181" t="s">
        <v>793</v>
      </c>
      <c r="C9" s="116"/>
      <c r="E9" t="s">
        <v>178</v>
      </c>
      <c r="F9" s="134" t="str">
        <f t="shared" si="1"/>
        <v>ArtenArray(7, 0) = "Bachneunauge, Querder"</v>
      </c>
      <c r="G9" t="s">
        <v>668</v>
      </c>
      <c r="H9" s="158" t="str">
        <f t="shared" si="0"/>
        <v>ArtenArray(7, 1) = "(Lampetra planeri)"</v>
      </c>
    </row>
    <row r="10" spans="1:16" x14ac:dyDescent="0.2">
      <c r="A10" t="s">
        <v>805</v>
      </c>
      <c r="C10" s="182" t="s">
        <v>794</v>
      </c>
      <c r="E10" t="s">
        <v>179</v>
      </c>
      <c r="F10" s="134" t="str">
        <f t="shared" si="1"/>
        <v>ArtenArray(8, 0) = "Bachsaibling"</v>
      </c>
      <c r="G10" t="s">
        <v>669</v>
      </c>
      <c r="H10" s="158" t="str">
        <f t="shared" si="0"/>
        <v>ArtenArray(8, 1) = "(Salvelinus fontinalis)"</v>
      </c>
    </row>
    <row r="11" spans="1:16" x14ac:dyDescent="0.2">
      <c r="A11" t="s">
        <v>801</v>
      </c>
      <c r="C11" s="116"/>
      <c r="E11" t="s">
        <v>180</v>
      </c>
      <c r="F11" s="134" t="str">
        <f t="shared" si="1"/>
        <v>ArtenArray(9, 0) = "Barbe"</v>
      </c>
      <c r="G11" t="s">
        <v>670</v>
      </c>
      <c r="H11" s="158" t="str">
        <f t="shared" si="0"/>
        <v>ArtenArray(9, 1) = "(Barbus barbus)"</v>
      </c>
    </row>
    <row r="12" spans="1:16" x14ac:dyDescent="0.2">
      <c r="E12" t="s">
        <v>181</v>
      </c>
      <c r="F12" s="134" t="str">
        <f t="shared" si="1"/>
        <v>ArtenArray(10, 0) = "Barsch / Flussbarsch"</v>
      </c>
      <c r="G12" t="s">
        <v>671</v>
      </c>
      <c r="H12" s="158" t="str">
        <f t="shared" si="0"/>
        <v>ArtenArray(10, 1) = "(Perca fluviatilis)"</v>
      </c>
    </row>
    <row r="13" spans="1:16" x14ac:dyDescent="0.2">
      <c r="E13" t="s">
        <v>182</v>
      </c>
      <c r="F13" s="134" t="str">
        <f t="shared" si="1"/>
        <v>ArtenArray(11, 0) = "Bitterling"</v>
      </c>
      <c r="G13" t="s">
        <v>672</v>
      </c>
      <c r="H13" s="158" t="str">
        <f t="shared" si="0"/>
        <v>ArtenArray(11, 1) = "(Rhodeus amarus)"</v>
      </c>
    </row>
    <row r="14" spans="1:16" x14ac:dyDescent="0.2">
      <c r="E14" t="s">
        <v>183</v>
      </c>
      <c r="F14" s="134" t="str">
        <f t="shared" si="1"/>
        <v>ArtenArray(12, 0) = "Blaubandbärbling"</v>
      </c>
      <c r="G14" t="s">
        <v>673</v>
      </c>
      <c r="H14" s="158" t="str">
        <f t="shared" si="0"/>
        <v>ArtenArray(12, 1) = "(Pseudorasbora parva)"</v>
      </c>
    </row>
    <row r="15" spans="1:16" x14ac:dyDescent="0.2">
      <c r="E15" t="s">
        <v>184</v>
      </c>
      <c r="F15" s="134" t="str">
        <f t="shared" si="1"/>
        <v>ArtenArray(13, 0) = "Brachse / Blei"</v>
      </c>
      <c r="G15" t="s">
        <v>674</v>
      </c>
      <c r="H15" s="158" t="str">
        <f t="shared" si="0"/>
        <v>ArtenArray(13, 1) = "(Abramis brama)"</v>
      </c>
    </row>
    <row r="16" spans="1:16" x14ac:dyDescent="0.2">
      <c r="E16" t="s">
        <v>185</v>
      </c>
      <c r="F16" s="134" t="str">
        <f t="shared" si="1"/>
        <v>ArtenArray(14, 0) = "Döbel / Aitel"</v>
      </c>
      <c r="G16" t="s">
        <v>675</v>
      </c>
      <c r="H16" s="158" t="str">
        <f t="shared" si="0"/>
        <v>ArtenArray(14, 1) = "(Leuciscus cephalus)"</v>
      </c>
    </row>
    <row r="17" spans="5:8" x14ac:dyDescent="0.2">
      <c r="E17" t="s">
        <v>186</v>
      </c>
      <c r="F17" s="134" t="str">
        <f t="shared" si="1"/>
        <v>ArtenArray(15, 0) = "Dohlenkrebs"</v>
      </c>
      <c r="G17" t="s">
        <v>676</v>
      </c>
      <c r="H17" s="158" t="str">
        <f t="shared" si="0"/>
        <v>ArtenArray(15, 1) = "(Austropotamobius pallipes)"</v>
      </c>
    </row>
    <row r="18" spans="5:8" x14ac:dyDescent="0.2">
      <c r="E18" t="s">
        <v>151</v>
      </c>
      <c r="F18" s="134" t="str">
        <f t="shared" si="1"/>
        <v>ArtenArray(16, 0) = "Dreistachliger Stichling, Binnenform"</v>
      </c>
      <c r="G18" t="s">
        <v>677</v>
      </c>
      <c r="H18" s="158" t="str">
        <f t="shared" si="0"/>
        <v>ArtenArray(16, 1) = "(Gasterosteus aculeatus)"</v>
      </c>
    </row>
    <row r="19" spans="5:8" x14ac:dyDescent="0.2">
      <c r="E19" t="s">
        <v>187</v>
      </c>
      <c r="F19" s="134" t="str">
        <f t="shared" si="1"/>
        <v>ArtenArray(17, 0) = "Dreistachliger Stichling, Wanderform"</v>
      </c>
      <c r="G19" t="s">
        <v>677</v>
      </c>
      <c r="H19" s="158" t="str">
        <f t="shared" si="0"/>
        <v>ArtenArray(17, 1) = "(Gasterosteus aculeatus)"</v>
      </c>
    </row>
    <row r="20" spans="5:8" x14ac:dyDescent="0.2">
      <c r="E20" t="s">
        <v>188</v>
      </c>
      <c r="F20" s="134" t="str">
        <f t="shared" si="1"/>
        <v>ArtenArray(18, 0) = "Edelkrebs"</v>
      </c>
      <c r="G20" t="s">
        <v>678</v>
      </c>
      <c r="H20" s="158" t="str">
        <f t="shared" si="0"/>
        <v>ArtenArray(18, 1) = "(Astacus astacus)"</v>
      </c>
    </row>
    <row r="21" spans="5:8" x14ac:dyDescent="0.2">
      <c r="E21" t="s">
        <v>189</v>
      </c>
      <c r="F21" s="134" t="str">
        <f t="shared" si="1"/>
        <v>ArtenArray(19, 0) = "Elritze"</v>
      </c>
      <c r="G21" t="s">
        <v>679</v>
      </c>
      <c r="H21" s="158" t="str">
        <f t="shared" si="0"/>
        <v>ArtenArray(19, 1) = "(Phoxinus phoxinus)"</v>
      </c>
    </row>
    <row r="22" spans="5:8" x14ac:dyDescent="0.2">
      <c r="E22" t="s">
        <v>190</v>
      </c>
      <c r="F22" s="134" t="str">
        <f t="shared" si="1"/>
        <v>ArtenArray(20, 0) = "Elsässer Saibling"</v>
      </c>
      <c r="G22" t="s">
        <v>680</v>
      </c>
      <c r="H22" s="158" t="str">
        <f t="shared" si="0"/>
        <v>ArtenArray(20, 1) = "(Seesaibling x Bachsaibling)"</v>
      </c>
    </row>
    <row r="23" spans="5:8" x14ac:dyDescent="0.2">
      <c r="E23" t="s">
        <v>191</v>
      </c>
      <c r="F23" s="134" t="str">
        <f t="shared" si="1"/>
        <v>ArtenArray(21, 0) = "Felchen / Maräne / Renke"</v>
      </c>
      <c r="G23" t="s">
        <v>681</v>
      </c>
      <c r="H23" s="158" t="str">
        <f t="shared" si="0"/>
        <v>ArtenArray(21, 1) = "(Coregonus spec.)"</v>
      </c>
    </row>
    <row r="24" spans="5:8" x14ac:dyDescent="0.2">
      <c r="E24" t="s">
        <v>192</v>
      </c>
      <c r="F24" s="134" t="str">
        <f t="shared" si="1"/>
        <v>ArtenArray(22, 0) = "Finte"</v>
      </c>
      <c r="G24" t="s">
        <v>682</v>
      </c>
      <c r="H24" s="158" t="str">
        <f t="shared" si="0"/>
        <v>ArtenArray(22, 1) = "(Alosa fallax)"</v>
      </c>
    </row>
    <row r="25" spans="5:8" x14ac:dyDescent="0.2">
      <c r="E25" t="s">
        <v>193</v>
      </c>
      <c r="F25" s="134" t="str">
        <f t="shared" si="1"/>
        <v>ArtenArray(23, 0) = "Flunder"</v>
      </c>
      <c r="G25" t="s">
        <v>683</v>
      </c>
      <c r="H25" s="158" t="str">
        <f t="shared" si="0"/>
        <v>ArtenArray(23, 1) = "(Platichthys flesus)"</v>
      </c>
    </row>
    <row r="26" spans="5:8" x14ac:dyDescent="0.2">
      <c r="E26" t="s">
        <v>759</v>
      </c>
      <c r="F26" s="134" t="str">
        <f t="shared" si="1"/>
        <v>ArtenArray(24, 0) = "Flussgrundel"</v>
      </c>
      <c r="G26" t="s">
        <v>760</v>
      </c>
      <c r="H26" s="158" t="str">
        <f t="shared" si="0"/>
        <v>ArtenArray(24, 1) = "(Neogobius fluviatilis)"</v>
      </c>
    </row>
    <row r="27" spans="5:8" x14ac:dyDescent="0.2">
      <c r="E27" t="s">
        <v>194</v>
      </c>
      <c r="F27" s="134" t="str">
        <f t="shared" si="1"/>
        <v>ArtenArray(25, 0) = "Flusskrebs (unbestimmt)"</v>
      </c>
      <c r="H27" s="158" t="str">
        <f t="shared" si="0"/>
        <v>ArtenArray(25, 1) = ""</v>
      </c>
    </row>
    <row r="28" spans="5:8" x14ac:dyDescent="0.2">
      <c r="E28" t="s">
        <v>195</v>
      </c>
      <c r="F28" s="134" t="str">
        <f t="shared" si="1"/>
        <v>ArtenArray(26, 0) = "Flussmuschel, Große"</v>
      </c>
      <c r="G28" t="s">
        <v>684</v>
      </c>
      <c r="H28" s="158" t="str">
        <f t="shared" si="0"/>
        <v>ArtenArray(26, 1) = "(Unio tumidus)"</v>
      </c>
    </row>
    <row r="29" spans="5:8" x14ac:dyDescent="0.2">
      <c r="E29" t="s">
        <v>196</v>
      </c>
      <c r="F29" s="134" t="str">
        <f t="shared" si="1"/>
        <v>ArtenArray(27, 0) = "Flussmuschel, Kleine / Bachmuschel"</v>
      </c>
      <c r="G29" t="s">
        <v>685</v>
      </c>
      <c r="H29" s="158" t="str">
        <f t="shared" si="0"/>
        <v>ArtenArray(27, 1) = "(Unio crassus)"</v>
      </c>
    </row>
    <row r="30" spans="5:8" x14ac:dyDescent="0.2">
      <c r="E30" t="s">
        <v>197</v>
      </c>
      <c r="F30" s="134" t="str">
        <f t="shared" si="1"/>
        <v>ArtenArray(28, 0) = "Flussneunauge"</v>
      </c>
      <c r="G30" t="s">
        <v>686</v>
      </c>
      <c r="H30" s="158" t="str">
        <f t="shared" si="0"/>
        <v>ArtenArray(28, 1) = "(Lampetra fluviatilis)"</v>
      </c>
    </row>
    <row r="31" spans="5:8" x14ac:dyDescent="0.2">
      <c r="E31" t="s">
        <v>198</v>
      </c>
      <c r="F31" s="134" t="str">
        <f t="shared" si="1"/>
        <v>ArtenArray(29, 0) = "Flussperlmuschel"</v>
      </c>
      <c r="G31" t="s">
        <v>687</v>
      </c>
      <c r="H31" s="158" t="str">
        <f t="shared" si="0"/>
        <v>ArtenArray(29, 1) = "(Margaritifera margaritifera)"</v>
      </c>
    </row>
    <row r="32" spans="5:8" x14ac:dyDescent="0.2">
      <c r="E32" t="s">
        <v>199</v>
      </c>
      <c r="F32" s="134" t="str">
        <f t="shared" si="1"/>
        <v>ArtenArray(30, 0) = "Frauennerfling"</v>
      </c>
      <c r="G32" t="s">
        <v>688</v>
      </c>
      <c r="H32" s="158" t="str">
        <f t="shared" si="0"/>
        <v>ArtenArray(30, 1) = "(Leuciscus pigus virgo)"</v>
      </c>
    </row>
    <row r="33" spans="5:8" x14ac:dyDescent="0.2">
      <c r="E33" t="s">
        <v>200</v>
      </c>
      <c r="F33" s="134" t="str">
        <f t="shared" si="1"/>
        <v>ArtenArray(31, 0) = "Galizier / Sumpfkrebs, Galizischer"</v>
      </c>
      <c r="G33" t="s">
        <v>689</v>
      </c>
      <c r="H33" s="158" t="str">
        <f t="shared" si="0"/>
        <v>ArtenArray(31, 1) = "(Astacus leptodactylus)"</v>
      </c>
    </row>
    <row r="34" spans="5:8" x14ac:dyDescent="0.2">
      <c r="E34" t="s">
        <v>201</v>
      </c>
      <c r="F34" s="134" t="str">
        <f t="shared" si="1"/>
        <v>ArtenArray(32, 0) = "Giebel"</v>
      </c>
      <c r="G34" t="s">
        <v>690</v>
      </c>
      <c r="H34" s="158" t="str">
        <f t="shared" si="0"/>
        <v>ArtenArray(32, 1) = "(Carassius gibelio)"</v>
      </c>
    </row>
    <row r="35" spans="5:8" x14ac:dyDescent="0.2">
      <c r="E35" t="s">
        <v>202</v>
      </c>
      <c r="F35" s="134" t="str">
        <f t="shared" si="1"/>
        <v>ArtenArray(33, 0) = "Goldfisch"</v>
      </c>
      <c r="G35" t="s">
        <v>691</v>
      </c>
      <c r="H35" s="158" t="str">
        <f t="shared" si="0"/>
        <v>ArtenArray(33, 1) = "(Carassius auratus)"</v>
      </c>
    </row>
    <row r="36" spans="5:8" x14ac:dyDescent="0.2">
      <c r="E36" t="s">
        <v>203</v>
      </c>
      <c r="F36" s="134" t="str">
        <f t="shared" si="1"/>
        <v>ArtenArray(34, 0) = "Goldsteinbeißer"</v>
      </c>
      <c r="G36" t="s">
        <v>692</v>
      </c>
      <c r="H36" s="158" t="str">
        <f t="shared" si="0"/>
        <v>ArtenArray(34, 1) = "(Sabanejewia balcanica)"</v>
      </c>
    </row>
    <row r="37" spans="5:8" x14ac:dyDescent="0.2">
      <c r="E37" t="s">
        <v>204</v>
      </c>
      <c r="F37" s="134" t="str">
        <f t="shared" si="1"/>
        <v>ArtenArray(35, 0) = "Graskarpfen"</v>
      </c>
      <c r="G37" t="s">
        <v>693</v>
      </c>
      <c r="H37" s="158" t="str">
        <f t="shared" si="0"/>
        <v>ArtenArray(35, 1) = "(Ctenopharyngodon idella)"</v>
      </c>
    </row>
    <row r="38" spans="5:8" x14ac:dyDescent="0.2">
      <c r="E38" t="s">
        <v>205</v>
      </c>
      <c r="F38" s="134" t="str">
        <f t="shared" si="1"/>
        <v>ArtenArray(36, 0) = "Groppe / Mühlkoppe"</v>
      </c>
      <c r="G38" t="s">
        <v>694</v>
      </c>
      <c r="H38" s="158" t="str">
        <f t="shared" si="0"/>
        <v>ArtenArray(36, 1) = "(Cottus gobio)"</v>
      </c>
    </row>
    <row r="39" spans="5:8" x14ac:dyDescent="0.2">
      <c r="E39" t="s">
        <v>206</v>
      </c>
      <c r="F39" s="134" t="str">
        <f t="shared" si="1"/>
        <v>ArtenArray(37, 0) = "Gründling"</v>
      </c>
      <c r="G39" t="s">
        <v>695</v>
      </c>
      <c r="H39" s="158" t="str">
        <f t="shared" si="0"/>
        <v>ArtenArray(37, 1) = "(Gobio gobio)"</v>
      </c>
    </row>
    <row r="40" spans="5:8" x14ac:dyDescent="0.2">
      <c r="E40" t="s">
        <v>207</v>
      </c>
      <c r="F40" s="134" t="str">
        <f t="shared" si="1"/>
        <v>ArtenArray(38, 0) = "Güster"</v>
      </c>
      <c r="G40" t="s">
        <v>696</v>
      </c>
      <c r="H40" s="158" t="str">
        <f t="shared" si="0"/>
        <v>ArtenArray(38, 1) = "(Abramis bjoerkna)"</v>
      </c>
    </row>
    <row r="41" spans="5:8" x14ac:dyDescent="0.2">
      <c r="E41" t="s">
        <v>208</v>
      </c>
      <c r="F41" s="134" t="str">
        <f t="shared" si="1"/>
        <v>ArtenArray(39, 0) = "Hasel"</v>
      </c>
      <c r="G41" t="s">
        <v>697</v>
      </c>
      <c r="H41" s="158" t="str">
        <f t="shared" si="0"/>
        <v>ArtenArray(39, 1) = "(Leuciscus leuciscus)"</v>
      </c>
    </row>
    <row r="42" spans="5:8" x14ac:dyDescent="0.2">
      <c r="E42" t="s">
        <v>209</v>
      </c>
      <c r="F42" s="134" t="str">
        <f t="shared" si="1"/>
        <v>ArtenArray(40, 0) = "Hecht"</v>
      </c>
      <c r="G42" t="s">
        <v>698</v>
      </c>
      <c r="H42" s="158" t="str">
        <f t="shared" si="0"/>
        <v>ArtenArray(40, 1) = "(Esox lucius)"</v>
      </c>
    </row>
    <row r="43" spans="5:8" x14ac:dyDescent="0.2">
      <c r="E43" t="s">
        <v>210</v>
      </c>
      <c r="F43" s="134" t="str">
        <f t="shared" si="1"/>
        <v>ArtenArray(41, 0) = "Huchen"</v>
      </c>
      <c r="G43" t="s">
        <v>699</v>
      </c>
      <c r="H43" s="158" t="str">
        <f t="shared" si="0"/>
        <v>ArtenArray(41, 1) = "(Hucho hucho)"</v>
      </c>
    </row>
    <row r="44" spans="5:8" x14ac:dyDescent="0.2">
      <c r="E44" t="s">
        <v>211</v>
      </c>
      <c r="F44" s="134" t="str">
        <f t="shared" si="1"/>
        <v>ArtenArray(42, 0) = "Kalikokrebs"</v>
      </c>
      <c r="G44" t="s">
        <v>700</v>
      </c>
      <c r="H44" s="158" t="str">
        <f t="shared" si="0"/>
        <v>ArtenArray(42, 1) = "(Orconectes immunis)"</v>
      </c>
    </row>
    <row r="45" spans="5:8" x14ac:dyDescent="0.2">
      <c r="E45" t="s">
        <v>212</v>
      </c>
      <c r="F45" s="134" t="str">
        <f t="shared" si="1"/>
        <v>ArtenArray(43, 0) = "Kamberkrebs"</v>
      </c>
      <c r="G45" t="s">
        <v>701</v>
      </c>
      <c r="H45" s="158" t="str">
        <f t="shared" si="0"/>
        <v>ArtenArray(43, 1) = "(Orconectes limosus)"</v>
      </c>
    </row>
    <row r="46" spans="5:8" x14ac:dyDescent="0.2">
      <c r="E46" t="s">
        <v>213</v>
      </c>
      <c r="F46" s="134" t="str">
        <f t="shared" si="1"/>
        <v>ArtenArray(44, 0) = "Karausche"</v>
      </c>
      <c r="G46" t="s">
        <v>702</v>
      </c>
      <c r="H46" s="158" t="str">
        <f t="shared" si="0"/>
        <v>ArtenArray(44, 1) = "(Carassius carassius)"</v>
      </c>
    </row>
    <row r="47" spans="5:8" x14ac:dyDescent="0.2">
      <c r="E47" t="s">
        <v>214</v>
      </c>
      <c r="F47" s="134" t="str">
        <f t="shared" si="1"/>
        <v>ArtenArray(45, 0) = "Karpfen"</v>
      </c>
      <c r="G47" t="s">
        <v>703</v>
      </c>
      <c r="H47" s="158" t="str">
        <f t="shared" si="0"/>
        <v>ArtenArray(45, 1) = "(Cyprinus carpio)"</v>
      </c>
    </row>
    <row r="48" spans="5:8" x14ac:dyDescent="0.2">
      <c r="E48" t="s">
        <v>215</v>
      </c>
      <c r="F48" s="134" t="str">
        <f t="shared" si="1"/>
        <v>ArtenArray(46, 0) = "Kärpfling"</v>
      </c>
      <c r="G48" t="s">
        <v>704</v>
      </c>
      <c r="H48" s="158" t="str">
        <f t="shared" si="0"/>
        <v>ArtenArray(46, 1) = "(Gambusia spec.)"</v>
      </c>
    </row>
    <row r="49" spans="5:8" x14ac:dyDescent="0.2">
      <c r="E49" t="s">
        <v>216</v>
      </c>
      <c r="F49" s="134" t="str">
        <f t="shared" si="1"/>
        <v>ArtenArray(47, 0) = "Kaulbarsch"</v>
      </c>
      <c r="G49" t="s">
        <v>705</v>
      </c>
      <c r="H49" s="158" t="str">
        <f t="shared" si="0"/>
        <v>ArtenArray(47, 1) = "(Gymnocephalus cernuus)"</v>
      </c>
    </row>
    <row r="50" spans="5:8" x14ac:dyDescent="0.2">
      <c r="E50" t="s">
        <v>217</v>
      </c>
      <c r="F50" s="134" t="str">
        <f t="shared" si="1"/>
        <v>ArtenArray(48, 0) = "Kein Nachweis"</v>
      </c>
      <c r="G50" t="s">
        <v>706</v>
      </c>
      <c r="H50" s="158" t="str">
        <f t="shared" si="0"/>
        <v>ArtenArray(48, 1) = "(Bestandsaufnahme ohne Nachweis)"</v>
      </c>
    </row>
    <row r="51" spans="5:8" x14ac:dyDescent="0.2">
      <c r="E51" t="s">
        <v>218</v>
      </c>
      <c r="F51" s="134" t="str">
        <f t="shared" si="1"/>
        <v>ArtenArray(49, 0) = "Kein Nachweis, Fische"</v>
      </c>
      <c r="G51" t="s">
        <v>707</v>
      </c>
      <c r="H51" s="158" t="str">
        <f t="shared" si="0"/>
        <v>ArtenArray(49, 1) = "(Fischbestandsaufnahme o. Nachweis)"</v>
      </c>
    </row>
    <row r="52" spans="5:8" x14ac:dyDescent="0.2">
      <c r="E52" t="s">
        <v>219</v>
      </c>
      <c r="F52" s="134" t="str">
        <f t="shared" si="1"/>
        <v>ArtenArray(50, 0) = "Kein Nachweis, Krebse"</v>
      </c>
      <c r="G52" t="s">
        <v>708</v>
      </c>
      <c r="H52" s="158" t="str">
        <f t="shared" si="0"/>
        <v>ArtenArray(50, 1) = "(Krebsbestandsaufnahme o. Nachweis)"</v>
      </c>
    </row>
    <row r="53" spans="5:8" x14ac:dyDescent="0.2">
      <c r="E53" t="s">
        <v>220</v>
      </c>
      <c r="F53" s="134" t="str">
        <f t="shared" si="1"/>
        <v>ArtenArray(51, 0) = "Kesslergrundel"</v>
      </c>
      <c r="G53" t="s">
        <v>709</v>
      </c>
      <c r="H53" s="158" t="str">
        <f t="shared" si="0"/>
        <v>ArtenArray(51, 1) = "(Neogobius kessleri)"</v>
      </c>
    </row>
    <row r="54" spans="5:8" x14ac:dyDescent="0.2">
      <c r="E54" t="s">
        <v>221</v>
      </c>
      <c r="F54" s="134" t="str">
        <f t="shared" si="1"/>
        <v>ArtenArray(52, 0) = "Koi-Karpfen"</v>
      </c>
      <c r="H54" s="158" t="str">
        <f t="shared" si="0"/>
        <v>ArtenArray(52, 1) = ""</v>
      </c>
    </row>
    <row r="55" spans="5:8" x14ac:dyDescent="0.2">
      <c r="E55" t="s">
        <v>222</v>
      </c>
      <c r="F55" s="134" t="str">
        <f t="shared" si="1"/>
        <v>ArtenArray(53, 0) = "Lachs, Atlantischer"</v>
      </c>
      <c r="G55" t="s">
        <v>710</v>
      </c>
      <c r="H55" s="158" t="str">
        <f t="shared" si="0"/>
        <v>ArtenArray(53, 1) = "(Salmo salar)"</v>
      </c>
    </row>
    <row r="56" spans="5:8" x14ac:dyDescent="0.2">
      <c r="E56" t="s">
        <v>223</v>
      </c>
      <c r="F56" s="134" t="str">
        <f t="shared" si="1"/>
        <v>ArtenArray(54, 0) = "Maifisch"</v>
      </c>
      <c r="G56" t="s">
        <v>711</v>
      </c>
      <c r="H56" s="158" t="str">
        <f t="shared" si="0"/>
        <v>ArtenArray(54, 1) = "(Alosa alosa)"</v>
      </c>
    </row>
    <row r="57" spans="5:8" x14ac:dyDescent="0.2">
      <c r="E57" t="s">
        <v>224</v>
      </c>
      <c r="F57" s="134" t="str">
        <f t="shared" si="1"/>
        <v>ArtenArray(55, 0) = "Mairenke"</v>
      </c>
      <c r="G57" t="s">
        <v>712</v>
      </c>
      <c r="H57" s="158" t="str">
        <f t="shared" si="0"/>
        <v>ArtenArray(55, 1) = "(Chalcalburnus chalcoides mento)"</v>
      </c>
    </row>
    <row r="58" spans="5:8" x14ac:dyDescent="0.2">
      <c r="E58" t="s">
        <v>225</v>
      </c>
      <c r="F58" s="134" t="str">
        <f t="shared" si="1"/>
        <v>ArtenArray(56, 0) = "Malermuschel"</v>
      </c>
      <c r="G58" t="s">
        <v>713</v>
      </c>
      <c r="H58" s="158" t="str">
        <f t="shared" si="0"/>
        <v>ArtenArray(56, 1) = "(Unio pictorum)"</v>
      </c>
    </row>
    <row r="59" spans="5:8" x14ac:dyDescent="0.2">
      <c r="E59" t="s">
        <v>226</v>
      </c>
      <c r="F59" s="134" t="str">
        <f t="shared" si="1"/>
        <v>ArtenArray(57, 0) = "Marmorgrundel"</v>
      </c>
      <c r="G59" t="s">
        <v>714</v>
      </c>
      <c r="H59" s="158" t="str">
        <f t="shared" si="0"/>
        <v>ArtenArray(57, 1) = "(Proterorhinus marmoratus)"</v>
      </c>
    </row>
    <row r="60" spans="5:8" x14ac:dyDescent="0.2">
      <c r="E60" t="s">
        <v>227</v>
      </c>
      <c r="F60" s="134" t="str">
        <f t="shared" si="1"/>
        <v>ArtenArray(58, 0) = "Marmorkarpfen"</v>
      </c>
      <c r="G60" t="s">
        <v>715</v>
      </c>
      <c r="H60" s="158" t="str">
        <f t="shared" si="0"/>
        <v>ArtenArray(58, 1) = "(Hypophthalmichthys nobilis)"</v>
      </c>
    </row>
    <row r="61" spans="5:8" x14ac:dyDescent="0.2">
      <c r="E61" t="s">
        <v>228</v>
      </c>
      <c r="F61" s="134" t="str">
        <f t="shared" si="1"/>
        <v>ArtenArray(59, 0) = "Marmorkrebs"</v>
      </c>
      <c r="G61" t="s">
        <v>716</v>
      </c>
      <c r="H61" s="158" t="str">
        <f t="shared" si="0"/>
        <v>ArtenArray(59, 1) = "(Procambarus fallax virginalis)"</v>
      </c>
    </row>
    <row r="62" spans="5:8" x14ac:dyDescent="0.2">
      <c r="E62" t="s">
        <v>229</v>
      </c>
      <c r="F62" s="134" t="str">
        <f t="shared" si="1"/>
        <v>ArtenArray(60, 0) = "Meerforelle"</v>
      </c>
      <c r="G62" t="s">
        <v>717</v>
      </c>
      <c r="H62" s="158" t="str">
        <f t="shared" si="0"/>
        <v>ArtenArray(60, 1) = "(Salmo trutta trutta)"</v>
      </c>
    </row>
    <row r="63" spans="5:8" x14ac:dyDescent="0.2">
      <c r="E63" t="s">
        <v>230</v>
      </c>
      <c r="F63" s="134" t="str">
        <f t="shared" si="1"/>
        <v>ArtenArray(61, 0) = "Meerneunauge"</v>
      </c>
      <c r="G63" t="s">
        <v>718</v>
      </c>
      <c r="H63" s="158" t="str">
        <f t="shared" si="0"/>
        <v>ArtenArray(61, 1) = "(Petromyzon marinus)"</v>
      </c>
    </row>
    <row r="64" spans="5:8" x14ac:dyDescent="0.2">
      <c r="E64" t="s">
        <v>231</v>
      </c>
      <c r="F64" s="134" t="str">
        <f t="shared" si="1"/>
        <v>ArtenArray(62, 0) = "Moderlieschen"</v>
      </c>
      <c r="G64" t="s">
        <v>719</v>
      </c>
      <c r="H64" s="158" t="str">
        <f t="shared" si="0"/>
        <v>ArtenArray(62, 1) = "(Leucaspius delineatus)"</v>
      </c>
    </row>
    <row r="65" spans="5:8" x14ac:dyDescent="0.2">
      <c r="E65" t="s">
        <v>232</v>
      </c>
      <c r="F65" s="134" t="str">
        <f t="shared" si="1"/>
        <v>ArtenArray(63, 0) = "Muschel (unbestimmt)"</v>
      </c>
      <c r="H65" s="158" t="str">
        <f t="shared" si="0"/>
        <v>ArtenArray(63, 1) = ""</v>
      </c>
    </row>
    <row r="66" spans="5:8" x14ac:dyDescent="0.2">
      <c r="E66" t="s">
        <v>761</v>
      </c>
      <c r="F66" s="134" t="str">
        <f>CONCATENATE("ArtenArray(",ROW(E66)-2,", 0) = ") &amp; CONCATENATE("""",E66,"""")</f>
        <v>ArtenArray(64, 0) = "Nackthalsgrundel"</v>
      </c>
      <c r="G66" t="s">
        <v>762</v>
      </c>
      <c r="H66" s="158" t="str">
        <f>CONCATENATE("ArtenArray(",ROW(G66)-2,", 1) = ") &amp; CONCATENATE("""",G66,"""")</f>
        <v>ArtenArray(64, 1) = "(Neogobius gymnotrachelus)"</v>
      </c>
    </row>
    <row r="67" spans="5:8" x14ac:dyDescent="0.2">
      <c r="E67" t="s">
        <v>233</v>
      </c>
      <c r="F67" s="134" t="str">
        <f t="shared" si="1"/>
        <v>ArtenArray(65, 0) = "Nase"</v>
      </c>
      <c r="G67" t="s">
        <v>720</v>
      </c>
      <c r="H67" s="158" t="str">
        <f t="shared" si="0"/>
        <v>ArtenArray(65, 1) = "(Chondrostoma nasus)"</v>
      </c>
    </row>
    <row r="68" spans="5:8" x14ac:dyDescent="0.2">
      <c r="E68" t="s">
        <v>234</v>
      </c>
      <c r="F68" s="134" t="str">
        <f t="shared" si="1"/>
        <v>ArtenArray(66, 0) = "Neunauge, Querder (unbestimmt)"</v>
      </c>
      <c r="G68" t="s">
        <v>721</v>
      </c>
      <c r="H68" s="158" t="str">
        <f t="shared" si="0"/>
        <v>ArtenArray(66, 1) = "(Lampetra spec.)"</v>
      </c>
    </row>
    <row r="69" spans="5:8" x14ac:dyDescent="0.2">
      <c r="E69" t="s">
        <v>235</v>
      </c>
      <c r="F69" s="134" t="str">
        <f t="shared" si="1"/>
        <v>ArtenArray(67, 0) = "Nordseeschnäpel"</v>
      </c>
      <c r="G69" t="s">
        <v>722</v>
      </c>
      <c r="H69" s="158" t="str">
        <f t="shared" ref="H69:H119" si="2">CONCATENATE("ArtenArray(",ROW(G69)-2,", 1) = ") &amp; CONCATENATE("""",G69,"""")</f>
        <v>ArtenArray(67, 1) = "(Coregonus oxyrhynchus)"</v>
      </c>
    </row>
    <row r="70" spans="5:8" x14ac:dyDescent="0.2">
      <c r="E70" t="s">
        <v>236</v>
      </c>
      <c r="F70" s="134" t="str">
        <f t="shared" si="1"/>
        <v>ArtenArray(68, 0) = "Ostseeschnäpel"</v>
      </c>
      <c r="G70" t="s">
        <v>723</v>
      </c>
      <c r="H70" s="158" t="str">
        <f t="shared" si="2"/>
        <v>ArtenArray(68, 1) = "(Coregonus maraena)"</v>
      </c>
    </row>
    <row r="71" spans="5:8" x14ac:dyDescent="0.2">
      <c r="E71" t="s">
        <v>237</v>
      </c>
      <c r="F71" s="134" t="str">
        <f t="shared" ref="F71:F119" si="3">CONCATENATE("ArtenArray(",ROW(E71)-2,", 0) = ") &amp; CONCATENATE("""",E71,"""")</f>
        <v>ArtenArray(69, 0) = "Perlfisch"</v>
      </c>
      <c r="G71" t="s">
        <v>724</v>
      </c>
      <c r="H71" s="158" t="str">
        <f t="shared" si="2"/>
        <v>ArtenArray(69, 1) = "(Rutilus frisii meidingeri)"</v>
      </c>
    </row>
    <row r="72" spans="5:8" x14ac:dyDescent="0.2">
      <c r="E72" t="s">
        <v>238</v>
      </c>
      <c r="F72" s="134" t="str">
        <f t="shared" si="3"/>
        <v>ArtenArray(70, 0) = "Quappe / Rutte"</v>
      </c>
      <c r="G72" t="s">
        <v>725</v>
      </c>
      <c r="H72" s="158" t="str">
        <f t="shared" si="2"/>
        <v>ArtenArray(70, 1) = "(Lota lota)"</v>
      </c>
    </row>
    <row r="73" spans="5:8" x14ac:dyDescent="0.2">
      <c r="E73" t="s">
        <v>239</v>
      </c>
      <c r="F73" s="134" t="str">
        <f t="shared" si="3"/>
        <v>ArtenArray(71, 0) = "Rapfen"</v>
      </c>
      <c r="G73" t="s">
        <v>726</v>
      </c>
      <c r="H73" s="158" t="str">
        <f t="shared" si="2"/>
        <v>ArtenArray(71, 1) = "(Aspius aspius)"</v>
      </c>
    </row>
    <row r="74" spans="5:8" x14ac:dyDescent="0.2">
      <c r="E74" t="s">
        <v>240</v>
      </c>
      <c r="F74" s="134" t="str">
        <f t="shared" si="3"/>
        <v>ArtenArray(72, 0) = "Regenbogenforelle"</v>
      </c>
      <c r="G74" t="s">
        <v>727</v>
      </c>
      <c r="H74" s="158" t="str">
        <f t="shared" si="2"/>
        <v>ArtenArray(72, 1) = "(Oncorhynchus mykiss)"</v>
      </c>
    </row>
    <row r="75" spans="5:8" x14ac:dyDescent="0.2">
      <c r="E75" t="s">
        <v>241</v>
      </c>
      <c r="F75" s="134" t="str">
        <f t="shared" si="3"/>
        <v>ArtenArray(73, 0) = "Rotauge / Plötze"</v>
      </c>
      <c r="G75" t="s">
        <v>728</v>
      </c>
      <c r="H75" s="158" t="str">
        <f t="shared" si="2"/>
        <v>ArtenArray(73, 1) = "(Rutilus rutilus)"</v>
      </c>
    </row>
    <row r="76" spans="5:8" x14ac:dyDescent="0.2">
      <c r="E76" t="s">
        <v>242</v>
      </c>
      <c r="F76" s="134" t="str">
        <f t="shared" si="3"/>
        <v>ArtenArray(74, 0) = "Rotfeder"</v>
      </c>
      <c r="G76" t="s">
        <v>729</v>
      </c>
      <c r="H76" s="158" t="str">
        <f t="shared" si="2"/>
        <v>ArtenArray(74, 1) = "(Scardinius erythrophthalmus)"</v>
      </c>
    </row>
    <row r="77" spans="5:8" x14ac:dyDescent="0.2">
      <c r="E77" t="s">
        <v>243</v>
      </c>
      <c r="F77" s="134" t="str">
        <f t="shared" si="3"/>
        <v>ArtenArray(75, 0) = "Schlammpeitzger"</v>
      </c>
      <c r="G77" t="s">
        <v>730</v>
      </c>
      <c r="H77" s="158" t="str">
        <f t="shared" si="2"/>
        <v>ArtenArray(75, 1) = "(Misgurnus fossilis)"</v>
      </c>
    </row>
    <row r="78" spans="5:8" x14ac:dyDescent="0.2">
      <c r="E78" t="s">
        <v>244</v>
      </c>
      <c r="F78" s="134" t="str">
        <f t="shared" si="3"/>
        <v>ArtenArray(76, 0) = "Schleie"</v>
      </c>
      <c r="G78" t="s">
        <v>731</v>
      </c>
      <c r="H78" s="158" t="str">
        <f t="shared" si="2"/>
        <v>ArtenArray(76, 1) = "(Tinca tinca)"</v>
      </c>
    </row>
    <row r="79" spans="5:8" x14ac:dyDescent="0.2">
      <c r="E79" t="s">
        <v>245</v>
      </c>
      <c r="F79" s="134" t="str">
        <f t="shared" si="3"/>
        <v>ArtenArray(77, 0) = "Schmerle"</v>
      </c>
      <c r="G79" t="s">
        <v>732</v>
      </c>
      <c r="H79" s="158" t="str">
        <f t="shared" si="2"/>
        <v>ArtenArray(77, 1) = "(Barbatula barbatula)"</v>
      </c>
    </row>
    <row r="80" spans="5:8" x14ac:dyDescent="0.2">
      <c r="E80" t="s">
        <v>246</v>
      </c>
      <c r="F80" s="134" t="str">
        <f t="shared" si="3"/>
        <v>ArtenArray(78, 0) = "Schneider"</v>
      </c>
      <c r="G80" t="s">
        <v>733</v>
      </c>
      <c r="H80" s="158" t="str">
        <f t="shared" si="2"/>
        <v>ArtenArray(78, 1) = "(Alburnoides bipunctatus)"</v>
      </c>
    </row>
    <row r="81" spans="5:8" x14ac:dyDescent="0.2">
      <c r="E81" t="s">
        <v>247</v>
      </c>
      <c r="F81" s="134" t="str">
        <f t="shared" si="3"/>
        <v>ArtenArray(79, 0) = "Schrätzer"</v>
      </c>
      <c r="G81" t="s">
        <v>734</v>
      </c>
      <c r="H81" s="158" t="str">
        <f t="shared" si="2"/>
        <v>ArtenArray(79, 1) = "(Gymnocephalus schraetser)"</v>
      </c>
    </row>
    <row r="82" spans="5:8" x14ac:dyDescent="0.2">
      <c r="E82" t="s">
        <v>248</v>
      </c>
      <c r="F82" s="134" t="str">
        <f t="shared" si="3"/>
        <v>ArtenArray(80, 0) = "Schwarzbarsch"</v>
      </c>
      <c r="G82" t="s">
        <v>735</v>
      </c>
      <c r="H82" s="158" t="str">
        <f t="shared" si="2"/>
        <v>ArtenArray(80, 1) = "(Micropterus spec.)"</v>
      </c>
    </row>
    <row r="83" spans="5:8" x14ac:dyDescent="0.2">
      <c r="E83" t="s">
        <v>249</v>
      </c>
      <c r="F83" s="134" t="str">
        <f t="shared" si="3"/>
        <v>ArtenArray(81, 0) = "Schwarzmundgrundel"</v>
      </c>
      <c r="G83" t="s">
        <v>736</v>
      </c>
      <c r="H83" s="158" t="str">
        <f t="shared" si="2"/>
        <v>ArtenArray(81, 1) = "(Neogobius melanostomus)"</v>
      </c>
    </row>
    <row r="84" spans="5:8" x14ac:dyDescent="0.2">
      <c r="E84" t="s">
        <v>250</v>
      </c>
      <c r="F84" s="134" t="str">
        <f t="shared" si="3"/>
        <v>ArtenArray(82, 0) = "Seeforelle"</v>
      </c>
      <c r="G84" t="s">
        <v>737</v>
      </c>
      <c r="H84" s="158" t="str">
        <f t="shared" si="2"/>
        <v>ArtenArray(82, 1) = "(Salmo trutta lacustris)"</v>
      </c>
    </row>
    <row r="85" spans="5:8" x14ac:dyDescent="0.2">
      <c r="E85" t="s">
        <v>251</v>
      </c>
      <c r="F85" s="134" t="str">
        <f t="shared" si="3"/>
        <v>ArtenArray(83, 0) = "Seesaibling"</v>
      </c>
      <c r="G85" t="s">
        <v>738</v>
      </c>
      <c r="H85" s="158" t="str">
        <f t="shared" si="2"/>
        <v>ArtenArray(83, 1) = "(Salvelinus alpinus)"</v>
      </c>
    </row>
    <row r="86" spans="5:8" x14ac:dyDescent="0.2">
      <c r="E86" t="s">
        <v>252</v>
      </c>
      <c r="F86" s="134" t="str">
        <f t="shared" si="3"/>
        <v>ArtenArray(84, 0) = "Signalkrebs"</v>
      </c>
      <c r="G86" t="s">
        <v>739</v>
      </c>
      <c r="H86" s="158" t="str">
        <f t="shared" si="2"/>
        <v>ArtenArray(84, 1) = "(Pacifastacus leniusculus)"</v>
      </c>
    </row>
    <row r="87" spans="5:8" x14ac:dyDescent="0.2">
      <c r="E87" t="s">
        <v>253</v>
      </c>
      <c r="F87" s="134" t="str">
        <f t="shared" si="3"/>
        <v>ArtenArray(85, 0) = "Silberkarpfen"</v>
      </c>
      <c r="G87" t="s">
        <v>740</v>
      </c>
      <c r="H87" s="158" t="str">
        <f t="shared" si="2"/>
        <v>ArtenArray(85, 1) = "(Hypophthalmichthys molitrix)"</v>
      </c>
    </row>
    <row r="88" spans="5:8" x14ac:dyDescent="0.2">
      <c r="E88" t="s">
        <v>254</v>
      </c>
      <c r="F88" s="134" t="str">
        <f t="shared" si="3"/>
        <v>ArtenArray(86, 0) = "Sonnenbarsch"</v>
      </c>
      <c r="G88" t="s">
        <v>741</v>
      </c>
      <c r="H88" s="158" t="str">
        <f t="shared" si="2"/>
        <v>ArtenArray(86, 1) = "(Lepomis gibbosus)"</v>
      </c>
    </row>
    <row r="89" spans="5:8" x14ac:dyDescent="0.2">
      <c r="E89" t="s">
        <v>255</v>
      </c>
      <c r="F89" s="134" t="str">
        <f t="shared" si="3"/>
        <v>ArtenArray(87, 0) = "Steinbeißer"</v>
      </c>
      <c r="G89" t="s">
        <v>742</v>
      </c>
      <c r="H89" s="158" t="str">
        <f t="shared" si="2"/>
        <v>ArtenArray(87, 1) = "(Cobitis taenia)"</v>
      </c>
    </row>
    <row r="90" spans="5:8" x14ac:dyDescent="0.2">
      <c r="E90" t="s">
        <v>256</v>
      </c>
      <c r="F90" s="134" t="str">
        <f t="shared" si="3"/>
        <v>ArtenArray(88, 0) = "Steingressling"</v>
      </c>
      <c r="G90" t="s">
        <v>743</v>
      </c>
      <c r="H90" s="158" t="str">
        <f t="shared" si="2"/>
        <v>ArtenArray(88, 1) = "(Gobio uranoscopus)"</v>
      </c>
    </row>
    <row r="91" spans="5:8" x14ac:dyDescent="0.2">
      <c r="E91" t="s">
        <v>257</v>
      </c>
      <c r="F91" s="134" t="str">
        <f t="shared" si="3"/>
        <v>ArtenArray(89, 0) = "Steinkrebs"</v>
      </c>
      <c r="G91" t="s">
        <v>744</v>
      </c>
      <c r="H91" s="158" t="str">
        <f t="shared" si="2"/>
        <v>ArtenArray(89, 1) = "(Austropotamobius torrentium)"</v>
      </c>
    </row>
    <row r="92" spans="5:8" x14ac:dyDescent="0.2">
      <c r="E92" t="s">
        <v>258</v>
      </c>
      <c r="F92" s="134" t="str">
        <f t="shared" si="3"/>
        <v>ArtenArray(90, 0) = "Sterlet"</v>
      </c>
      <c r="G92" t="s">
        <v>745</v>
      </c>
      <c r="H92" s="158" t="str">
        <f t="shared" si="2"/>
        <v>ArtenArray(90, 1) = "(Acipenser ruthenus)"</v>
      </c>
    </row>
    <row r="93" spans="5:8" x14ac:dyDescent="0.2">
      <c r="E93" t="s">
        <v>259</v>
      </c>
      <c r="F93" s="134" t="str">
        <f t="shared" si="3"/>
        <v>ArtenArray(91, 0) = "Sternhausen"</v>
      </c>
      <c r="G93" t="s">
        <v>746</v>
      </c>
      <c r="H93" s="158" t="str">
        <f t="shared" si="2"/>
        <v>ArtenArray(91, 1) = "(Acipenser stellatus)"</v>
      </c>
    </row>
    <row r="94" spans="5:8" x14ac:dyDescent="0.2">
      <c r="E94" t="s">
        <v>260</v>
      </c>
      <c r="F94" s="134" t="str">
        <f t="shared" si="3"/>
        <v>ArtenArray(92, 0) = "Stint, Binnenform"</v>
      </c>
      <c r="G94" t="s">
        <v>747</v>
      </c>
      <c r="H94" s="158" t="str">
        <f t="shared" si="2"/>
        <v>ArtenArray(92, 1) = "(Osmerus eperlanus spirinchus)"</v>
      </c>
    </row>
    <row r="95" spans="5:8" x14ac:dyDescent="0.2">
      <c r="E95" t="s">
        <v>261</v>
      </c>
      <c r="F95" s="134" t="str">
        <f t="shared" si="3"/>
        <v>ArtenArray(93, 0) = "Stint, Wanderform"</v>
      </c>
      <c r="G95" t="s">
        <v>748</v>
      </c>
      <c r="H95" s="158" t="str">
        <f t="shared" si="2"/>
        <v>ArtenArray(93, 1) = "(Osmerus eperlanus eperlanus)"</v>
      </c>
    </row>
    <row r="96" spans="5:8" x14ac:dyDescent="0.2">
      <c r="E96" t="s">
        <v>262</v>
      </c>
      <c r="F96" s="134" t="str">
        <f t="shared" si="3"/>
        <v>ArtenArray(94, 0) = "Stör, Atlantischer"</v>
      </c>
      <c r="G96" t="s">
        <v>749</v>
      </c>
      <c r="H96" s="158" t="str">
        <f t="shared" si="2"/>
        <v>ArtenArray(94, 1) = "(Acipenser sturio)"</v>
      </c>
    </row>
    <row r="97" spans="5:8" x14ac:dyDescent="0.2">
      <c r="E97" t="s">
        <v>263</v>
      </c>
      <c r="F97" s="134" t="str">
        <f t="shared" si="3"/>
        <v>ArtenArray(95, 0) = "Störhybride"</v>
      </c>
      <c r="H97" s="158" t="str">
        <f t="shared" si="2"/>
        <v>ArtenArray(95, 1) = ""</v>
      </c>
    </row>
    <row r="98" spans="5:8" x14ac:dyDescent="0.2">
      <c r="E98" t="s">
        <v>264</v>
      </c>
      <c r="F98" s="134" t="str">
        <f t="shared" si="3"/>
        <v>ArtenArray(96, 0) = "Streber"</v>
      </c>
      <c r="G98" t="s">
        <v>750</v>
      </c>
      <c r="H98" s="158" t="str">
        <f t="shared" si="2"/>
        <v>ArtenArray(96, 1) = "(Zingel streber)"</v>
      </c>
    </row>
    <row r="99" spans="5:8" x14ac:dyDescent="0.2">
      <c r="E99" t="s">
        <v>265</v>
      </c>
      <c r="F99" s="134" t="str">
        <f t="shared" si="3"/>
        <v>ArtenArray(97, 0) = "Strömer"</v>
      </c>
      <c r="G99" t="s">
        <v>751</v>
      </c>
      <c r="H99" s="158" t="str">
        <f t="shared" si="2"/>
        <v>ArtenArray(97, 1) = "(Leuciscus souffia agassizi)"</v>
      </c>
    </row>
    <row r="100" spans="5:8" x14ac:dyDescent="0.2">
      <c r="E100" t="s">
        <v>266</v>
      </c>
      <c r="F100" s="134" t="str">
        <f t="shared" si="3"/>
        <v>ArtenArray(98, 0) = "Sumpfkrebs, Amerikanischer"</v>
      </c>
      <c r="G100" t="s">
        <v>752</v>
      </c>
      <c r="H100" s="158" t="str">
        <f t="shared" si="2"/>
        <v>ArtenArray(98, 1) = "(Procambarus clarkii)"</v>
      </c>
    </row>
    <row r="101" spans="5:8" x14ac:dyDescent="0.2">
      <c r="E101" t="s">
        <v>267</v>
      </c>
      <c r="F101" s="134" t="str">
        <f t="shared" si="3"/>
        <v>ArtenArray(99, 0) = "Süßwassergarnele"</v>
      </c>
      <c r="G101" t="s">
        <v>753</v>
      </c>
      <c r="H101" s="158" t="str">
        <f t="shared" si="2"/>
        <v>ArtenArray(99, 1) = "(Atyaephyra desmaresti)"</v>
      </c>
    </row>
    <row r="102" spans="5:8" x14ac:dyDescent="0.2">
      <c r="E102" t="s">
        <v>268</v>
      </c>
      <c r="F102" s="134" t="str">
        <f t="shared" si="3"/>
        <v>ArtenArray(100, 0) = "Teichmuschel (unbestimmt)"</v>
      </c>
      <c r="G102" t="s">
        <v>754</v>
      </c>
      <c r="H102" s="158" t="str">
        <f t="shared" si="2"/>
        <v>ArtenArray(100, 1) = "(Anodonta / Pseudanodonta spec.)"</v>
      </c>
    </row>
    <row r="103" spans="5:8" x14ac:dyDescent="0.2">
      <c r="E103" t="s">
        <v>269</v>
      </c>
      <c r="F103" s="134" t="str">
        <f t="shared" si="3"/>
        <v>ArtenArray(101, 0) = "Teichmuschel, Abgeplattete"</v>
      </c>
      <c r="G103" t="s">
        <v>755</v>
      </c>
      <c r="H103" s="158" t="str">
        <f t="shared" si="2"/>
        <v>ArtenArray(101, 1) = "(Pseudanodonta complanata)"</v>
      </c>
    </row>
    <row r="104" spans="5:8" x14ac:dyDescent="0.2">
      <c r="E104" t="s">
        <v>270</v>
      </c>
      <c r="F104" s="134" t="str">
        <f t="shared" si="3"/>
        <v>ArtenArray(102, 0) = "Teichmuschel, Gemeine / Flache"</v>
      </c>
      <c r="G104" t="s">
        <v>756</v>
      </c>
      <c r="H104" s="158" t="str">
        <f t="shared" si="2"/>
        <v>ArtenArray(102, 1) = "(Anodonta anatina)"</v>
      </c>
    </row>
    <row r="105" spans="5:8" x14ac:dyDescent="0.2">
      <c r="E105" t="s">
        <v>271</v>
      </c>
      <c r="F105" s="134" t="str">
        <f t="shared" si="3"/>
        <v>ArtenArray(103, 0) = "Teichmuschel, Große / Schwanenm."</v>
      </c>
      <c r="G105" t="s">
        <v>649</v>
      </c>
      <c r="H105" s="158" t="str">
        <f t="shared" si="2"/>
        <v>ArtenArray(103, 1) = "(Anodonta cygnaea)"</v>
      </c>
    </row>
    <row r="106" spans="5:8" x14ac:dyDescent="0.2">
      <c r="E106" t="s">
        <v>272</v>
      </c>
      <c r="F106" s="134" t="str">
        <f t="shared" si="3"/>
        <v>ArtenArray(104, 0) = "Tigerfisch"</v>
      </c>
      <c r="G106" t="s">
        <v>650</v>
      </c>
      <c r="H106" s="158" t="str">
        <f t="shared" si="2"/>
        <v>ArtenArray(104, 1) = "(Bachforelle x Bachsaibling)"</v>
      </c>
    </row>
    <row r="107" spans="5:8" x14ac:dyDescent="0.2">
      <c r="E107" t="s">
        <v>273</v>
      </c>
      <c r="F107" s="134" t="str">
        <f t="shared" si="3"/>
        <v>ArtenArray(105, 0) = "Ukelei / Laube"</v>
      </c>
      <c r="G107" t="s">
        <v>651</v>
      </c>
      <c r="H107" s="158" t="str">
        <f t="shared" si="2"/>
        <v>ArtenArray(105, 1) = "(Alburnus alburnus)"</v>
      </c>
    </row>
    <row r="108" spans="5:8" x14ac:dyDescent="0.2">
      <c r="E108" t="s">
        <v>274</v>
      </c>
      <c r="F108" s="134" t="str">
        <f t="shared" si="3"/>
        <v>ArtenArray(106, 0) = "Ukrainisches Bachneunauge"</v>
      </c>
      <c r="G108" t="s">
        <v>652</v>
      </c>
      <c r="H108" s="158" t="str">
        <f t="shared" si="2"/>
        <v>ArtenArray(106, 1) = "(Eudontomyzon mariae)"</v>
      </c>
    </row>
    <row r="109" spans="5:8" x14ac:dyDescent="0.2">
      <c r="E109" t="s">
        <v>275</v>
      </c>
      <c r="F109" s="134" t="str">
        <f t="shared" si="3"/>
        <v>ArtenArray(107, 0) = "Weißflossengründling"</v>
      </c>
      <c r="G109" t="s">
        <v>653</v>
      </c>
      <c r="H109" s="158" t="str">
        <f t="shared" si="2"/>
        <v>ArtenArray(107, 1) = "(Gobio albipinnatus)"</v>
      </c>
    </row>
    <row r="110" spans="5:8" x14ac:dyDescent="0.2">
      <c r="E110" t="s">
        <v>276</v>
      </c>
      <c r="F110" s="134" t="str">
        <f t="shared" si="3"/>
        <v>ArtenArray(108, 0) = "Wels"</v>
      </c>
      <c r="G110" t="s">
        <v>654</v>
      </c>
      <c r="H110" s="158" t="str">
        <f t="shared" si="2"/>
        <v>ArtenArray(108, 1) = "(Silurus glanis)"</v>
      </c>
    </row>
    <row r="111" spans="5:8" x14ac:dyDescent="0.2">
      <c r="E111" t="s">
        <v>277</v>
      </c>
      <c r="F111" s="134" t="str">
        <f t="shared" si="3"/>
        <v>ArtenArray(109, 0) = "Wollhandkrabbe"</v>
      </c>
      <c r="G111" t="s">
        <v>655</v>
      </c>
      <c r="H111" s="158" t="str">
        <f t="shared" si="2"/>
        <v>ArtenArray(109, 1) = "(Eriocheir sinensis)"</v>
      </c>
    </row>
    <row r="112" spans="5:8" x14ac:dyDescent="0.2">
      <c r="E112" t="s">
        <v>278</v>
      </c>
      <c r="F112" s="134" t="str">
        <f t="shared" si="3"/>
        <v>ArtenArray(110, 0) = "Zährte"</v>
      </c>
      <c r="G112" t="s">
        <v>656</v>
      </c>
      <c r="H112" s="158" t="str">
        <f t="shared" si="2"/>
        <v>ArtenArray(110, 1) = "(Vimba vimba)"</v>
      </c>
    </row>
    <row r="113" spans="5:8" x14ac:dyDescent="0.2">
      <c r="E113" t="s">
        <v>279</v>
      </c>
      <c r="F113" s="134" t="str">
        <f t="shared" si="3"/>
        <v>ArtenArray(111, 0) = "Zander"</v>
      </c>
      <c r="G113" t="s">
        <v>657</v>
      </c>
      <c r="H113" s="158" t="str">
        <f t="shared" si="2"/>
        <v>ArtenArray(111, 1) = "(Sander lucioperca)"</v>
      </c>
    </row>
    <row r="114" spans="5:8" x14ac:dyDescent="0.2">
      <c r="E114" t="s">
        <v>280</v>
      </c>
      <c r="F114" s="134" t="str">
        <f t="shared" si="3"/>
        <v>ArtenArray(112, 0) = "Ziege"</v>
      </c>
      <c r="G114" t="s">
        <v>658</v>
      </c>
      <c r="H114" s="158" t="str">
        <f t="shared" si="2"/>
        <v>ArtenArray(112, 1) = "(Pelecus cultratus)"</v>
      </c>
    </row>
    <row r="115" spans="5:8" x14ac:dyDescent="0.2">
      <c r="E115" t="s">
        <v>281</v>
      </c>
      <c r="F115" s="134" t="str">
        <f t="shared" si="3"/>
        <v>ArtenArray(113, 0) = "Zingel"</v>
      </c>
      <c r="G115" t="s">
        <v>659</v>
      </c>
      <c r="H115" s="158" t="str">
        <f t="shared" si="2"/>
        <v>ArtenArray(113, 1) = "(Zingel zingel)"</v>
      </c>
    </row>
    <row r="116" spans="5:8" x14ac:dyDescent="0.2">
      <c r="E116" t="s">
        <v>282</v>
      </c>
      <c r="F116" s="134" t="str">
        <f t="shared" si="3"/>
        <v>ArtenArray(114, 0) = "Zobel"</v>
      </c>
      <c r="G116" t="s">
        <v>660</v>
      </c>
      <c r="H116" s="158" t="str">
        <f t="shared" si="2"/>
        <v>ArtenArray(114, 1) = "(Abramis sapa)"</v>
      </c>
    </row>
    <row r="117" spans="5:8" x14ac:dyDescent="0.2">
      <c r="E117" t="s">
        <v>283</v>
      </c>
      <c r="F117" s="134" t="str">
        <f t="shared" si="3"/>
        <v>ArtenArray(115, 0) = "Zope"</v>
      </c>
      <c r="G117" t="s">
        <v>661</v>
      </c>
      <c r="H117" s="158" t="str">
        <f t="shared" si="2"/>
        <v>ArtenArray(115, 1) = "(Abramis ballerus)"</v>
      </c>
    </row>
    <row r="118" spans="5:8" x14ac:dyDescent="0.2">
      <c r="E118" t="s">
        <v>284</v>
      </c>
      <c r="F118" s="134" t="str">
        <f t="shared" si="3"/>
        <v>ArtenArray(116, 0) = "Zwergstichling"</v>
      </c>
      <c r="G118" t="s">
        <v>662</v>
      </c>
      <c r="H118" s="158" t="str">
        <f t="shared" si="2"/>
        <v>ArtenArray(116, 1) = "(Pungitius pungitius)"</v>
      </c>
    </row>
    <row r="119" spans="5:8" x14ac:dyDescent="0.2">
      <c r="E119" t="s">
        <v>285</v>
      </c>
      <c r="F119" s="134" t="str">
        <f t="shared" si="3"/>
        <v>ArtenArray(117, 0) = "Zwergwels"</v>
      </c>
      <c r="G119" t="s">
        <v>663</v>
      </c>
      <c r="H119" s="158" t="str">
        <f t="shared" si="2"/>
        <v>ArtenArray(117, 1) = "(Ictalurus spec.)"</v>
      </c>
    </row>
  </sheetData>
  <sheetProtection password="8F83" sheet="1" objects="1" scenarios="1" selectLockedCells="1"/>
  <sortState ref="E2:E115">
    <sortCondition ref="E2:E115"/>
  </sortState>
  <hyperlinks>
    <hyperlink ref="C10" r:id="rId1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N259"/>
  <sheetViews>
    <sheetView topLeftCell="B1" workbookViewId="0">
      <pane ySplit="1" topLeftCell="A2" activePane="bottomLeft" state="frozen"/>
      <selection pane="bottomLeft" activeCell="F1" sqref="F1"/>
    </sheetView>
  </sheetViews>
  <sheetFormatPr baseColWidth="10" defaultRowHeight="14.25" x14ac:dyDescent="0.2"/>
  <cols>
    <col min="1" max="1" width="25.625" customWidth="1"/>
    <col min="2" max="2" width="11" style="117" customWidth="1"/>
    <col min="4" max="4" width="11" customWidth="1"/>
  </cols>
  <sheetData>
    <row r="1" spans="1:7" x14ac:dyDescent="0.2">
      <c r="A1" t="str">
        <f>'Protokoll E-Befischung'!B1</f>
        <v>Version 2015-06-16</v>
      </c>
      <c r="B1" s="117" t="s">
        <v>369</v>
      </c>
      <c r="C1" t="s">
        <v>370</v>
      </c>
      <c r="D1" t="s">
        <v>391</v>
      </c>
      <c r="E1" t="s">
        <v>610</v>
      </c>
      <c r="F1" s="116"/>
    </row>
    <row r="2" spans="1:7" x14ac:dyDescent="0.2">
      <c r="A2" t="s">
        <v>415</v>
      </c>
      <c r="B2" s="118">
        <f>IF(C2=TRUE,1,0)</f>
        <v>0</v>
      </c>
      <c r="C2" s="116" t="b">
        <v>0</v>
      </c>
      <c r="D2" s="134">
        <f>IF(SUM(B2:B4)=1,0,1)</f>
        <v>1</v>
      </c>
      <c r="E2">
        <v>2</v>
      </c>
      <c r="F2" s="165" t="str">
        <f>CONCATENATE("",YEAR('Protokoll E-Befischung'!AS13))</f>
        <v>1900</v>
      </c>
      <c r="G2" s="165"/>
    </row>
    <row r="3" spans="1:7" x14ac:dyDescent="0.2">
      <c r="A3" t="s">
        <v>416</v>
      </c>
      <c r="B3" s="118">
        <f>IF(C3=TRUE,1,0)</f>
        <v>0</v>
      </c>
      <c r="C3" s="116" t="b">
        <v>0</v>
      </c>
      <c r="D3">
        <v>0</v>
      </c>
      <c r="E3">
        <v>2</v>
      </c>
      <c r="F3" s="163" t="str">
        <f>IF(MONTH('Protokoll E-Befischung'!AS13)&lt;10,CONCATENATE("-0",MONTH('Protokoll E-Befischung'!AS13)),CONCATENATE("-",MONTH('Protokoll E-Befischung'!AS13)))</f>
        <v>-01</v>
      </c>
      <c r="G3" s="165"/>
    </row>
    <row r="4" spans="1:7" x14ac:dyDescent="0.2">
      <c r="A4" s="1" t="s">
        <v>417</v>
      </c>
      <c r="B4" s="131">
        <f>IF(C4=TRUE,1,0)</f>
        <v>0</v>
      </c>
      <c r="C4" s="179" t="b">
        <v>0</v>
      </c>
      <c r="D4" s="1">
        <v>0</v>
      </c>
      <c r="E4" s="1">
        <v>2</v>
      </c>
      <c r="F4" s="164" t="str">
        <f>IF(DAY('Protokoll E-Befischung'!AS13)&lt;10,CONCATENATE("-0",DAY('Protokoll E-Befischung'!AS13)),CONCATENATE("-",DAY('Protokoll E-Befischung'!AS13)))</f>
        <v>-00</v>
      </c>
      <c r="G4" s="165"/>
    </row>
    <row r="5" spans="1:7" x14ac:dyDescent="0.2">
      <c r="A5" s="84" t="s">
        <v>639</v>
      </c>
      <c r="B5" s="127" t="str">
        <f>IF('Protokoll E-Befischung'!AQ3&lt;&gt;"",'Protokoll E-Befischung'!AQ3,"")</f>
        <v/>
      </c>
      <c r="C5" s="84" t="s">
        <v>804</v>
      </c>
      <c r="D5" s="84">
        <f>IF(AND(C4=TRUE,B5=""),1,0)</f>
        <v>0</v>
      </c>
      <c r="E5" s="84">
        <v>2</v>
      </c>
      <c r="F5" s="84" t="str">
        <f>IF(B26&lt;&gt;"",CONCATENATE(B26,"_",B12,"_",B13,"_",F2,F3,F4),CONCATENATE(B12,"_",B13,"_",F2,F3,F4))</f>
        <v>__1900-01-00</v>
      </c>
    </row>
    <row r="6" spans="1:7" x14ac:dyDescent="0.2">
      <c r="A6" t="s">
        <v>295</v>
      </c>
      <c r="B6" s="117" t="str">
        <f>IF('Protokoll E-Befischung'!H5&lt;&gt;"",'Protokoll E-Befischung'!H5,"")</f>
        <v/>
      </c>
      <c r="C6" t="s">
        <v>795</v>
      </c>
      <c r="D6">
        <f>IF(B6&lt;&gt;"",0,1)</f>
        <v>1</v>
      </c>
      <c r="E6" s="110">
        <v>3</v>
      </c>
    </row>
    <row r="7" spans="1:7" x14ac:dyDescent="0.2">
      <c r="A7" t="s">
        <v>296</v>
      </c>
      <c r="B7" s="117" t="str">
        <f>IF('Protokoll E-Befischung'!H7&lt;&gt;"",'Protokoll E-Befischung'!H7,"")</f>
        <v/>
      </c>
      <c r="C7" t="s">
        <v>796</v>
      </c>
      <c r="D7">
        <v>0</v>
      </c>
      <c r="E7" s="110"/>
    </row>
    <row r="8" spans="1:7" x14ac:dyDescent="0.2">
      <c r="A8" t="s">
        <v>297</v>
      </c>
      <c r="B8" s="117" t="str">
        <f>IF('Protokoll E-Befischung'!AF5&lt;&gt;"",'Protokoll E-Befischung'!AF5,"")</f>
        <v/>
      </c>
      <c r="C8" t="s">
        <v>797</v>
      </c>
      <c r="D8">
        <f t="shared" ref="D8:D14" si="0">IF(B8&lt;&gt;"",0,1)</f>
        <v>1</v>
      </c>
      <c r="E8" s="110">
        <v>3</v>
      </c>
    </row>
    <row r="9" spans="1:7" x14ac:dyDescent="0.2">
      <c r="A9" t="s">
        <v>298</v>
      </c>
      <c r="B9" s="117" t="str">
        <f>IF('Protokoll E-Befischung'!AF7&lt;&gt;"",'Protokoll E-Befischung'!AF7,"")</f>
        <v/>
      </c>
      <c r="C9" t="s">
        <v>798</v>
      </c>
      <c r="D9">
        <f t="shared" si="0"/>
        <v>1</v>
      </c>
      <c r="E9" s="110">
        <v>3</v>
      </c>
    </row>
    <row r="10" spans="1:7" x14ac:dyDescent="0.2">
      <c r="A10" t="s">
        <v>299</v>
      </c>
      <c r="B10" s="117" t="str">
        <f>IF('Protokoll E-Befischung'!K9&lt;&gt;"",'Protokoll E-Befischung'!K9,"")</f>
        <v/>
      </c>
      <c r="C10" t="s">
        <v>800</v>
      </c>
      <c r="D10">
        <f t="shared" si="0"/>
        <v>1</v>
      </c>
      <c r="E10" s="110">
        <v>3</v>
      </c>
    </row>
    <row r="11" spans="1:7" x14ac:dyDescent="0.2">
      <c r="A11" s="84" t="s">
        <v>300</v>
      </c>
      <c r="B11" s="127" t="str">
        <f>IF('Protokoll E-Befischung'!AF9&lt;&gt;"",'Protokoll E-Befischung'!AF9,"")</f>
        <v/>
      </c>
      <c r="C11" s="84" t="s">
        <v>799</v>
      </c>
      <c r="D11" s="84">
        <f t="shared" si="0"/>
        <v>1</v>
      </c>
      <c r="E11" s="84">
        <v>3</v>
      </c>
    </row>
    <row r="12" spans="1:7" x14ac:dyDescent="0.2">
      <c r="A12" t="s">
        <v>304</v>
      </c>
      <c r="B12" s="117" t="str">
        <f>IF('Protokoll E-Befischung'!B13&lt;&gt;"",'Protokoll E-Befischung'!B13,"")</f>
        <v/>
      </c>
      <c r="C12" t="s">
        <v>312</v>
      </c>
      <c r="D12">
        <f t="shared" si="0"/>
        <v>1</v>
      </c>
      <c r="E12" s="110">
        <v>11</v>
      </c>
    </row>
    <row r="13" spans="1:7" x14ac:dyDescent="0.2">
      <c r="A13" t="s">
        <v>305</v>
      </c>
      <c r="B13" s="117" t="str">
        <f>IF('Protokoll E-Befischung'!X13&lt;&gt;"",'Protokoll E-Befischung'!X13,"")</f>
        <v/>
      </c>
      <c r="C13" t="s">
        <v>313</v>
      </c>
      <c r="D13">
        <f t="shared" si="0"/>
        <v>1</v>
      </c>
      <c r="E13" s="110">
        <v>11</v>
      </c>
    </row>
    <row r="14" spans="1:7" x14ac:dyDescent="0.2">
      <c r="A14" t="s">
        <v>306</v>
      </c>
      <c r="B14" s="128" t="str">
        <f>IF('Protokoll E-Befischung'!AS13&lt;&gt;"",'Protokoll E-Befischung'!AS13,"")</f>
        <v/>
      </c>
      <c r="C14" t="s">
        <v>314</v>
      </c>
      <c r="D14">
        <f t="shared" si="0"/>
        <v>1</v>
      </c>
      <c r="E14" s="110">
        <v>11</v>
      </c>
    </row>
    <row r="15" spans="1:7" x14ac:dyDescent="0.2">
      <c r="A15" t="s">
        <v>307</v>
      </c>
      <c r="B15" s="117" t="str">
        <f>IF('Protokoll E-Befischung'!I15&lt;&gt;"",'Protokoll E-Befischung'!I15,"")</f>
        <v/>
      </c>
      <c r="C15" t="s">
        <v>315</v>
      </c>
      <c r="D15">
        <v>0</v>
      </c>
      <c r="E15" s="110">
        <v>14</v>
      </c>
    </row>
    <row r="16" spans="1:7" x14ac:dyDescent="0.2">
      <c r="A16" t="s">
        <v>308</v>
      </c>
      <c r="B16" s="117" t="str">
        <f>IF('Protokoll E-Befischung'!R15&lt;&gt;"",'Protokoll E-Befischung'!R15,"")</f>
        <v/>
      </c>
      <c r="C16" t="s">
        <v>316</v>
      </c>
      <c r="D16">
        <v>0</v>
      </c>
      <c r="E16" s="110">
        <v>14</v>
      </c>
    </row>
    <row r="17" spans="1:5" x14ac:dyDescent="0.2">
      <c r="A17" t="s">
        <v>309</v>
      </c>
      <c r="B17" s="117" t="str">
        <f>IF('Protokoll E-Befischung'!AB15&lt;&gt;"",'Protokoll E-Befischung'!AB15,"")</f>
        <v/>
      </c>
      <c r="C17" t="s">
        <v>317</v>
      </c>
      <c r="D17">
        <v>0</v>
      </c>
      <c r="E17" s="110">
        <v>14</v>
      </c>
    </row>
    <row r="18" spans="1:5" x14ac:dyDescent="0.2">
      <c r="A18" t="s">
        <v>310</v>
      </c>
      <c r="B18" s="117" t="str">
        <f>IF('Protokoll E-Befischung'!AJ15&lt;&gt;"",'Protokoll E-Befischung'!AJ15,"")</f>
        <v/>
      </c>
      <c r="C18" t="s">
        <v>318</v>
      </c>
      <c r="D18">
        <v>0</v>
      </c>
      <c r="E18" s="110">
        <v>14</v>
      </c>
    </row>
    <row r="19" spans="1:5" x14ac:dyDescent="0.2">
      <c r="A19" t="s">
        <v>311</v>
      </c>
      <c r="B19" s="117" t="str">
        <f>IF('Protokoll E-Befischung'!AT15&lt;&gt;"",'Protokoll E-Befischung'!AT15,"")</f>
        <v/>
      </c>
      <c r="C19" t="s">
        <v>319</v>
      </c>
      <c r="D19">
        <v>0</v>
      </c>
      <c r="E19" s="110">
        <v>14</v>
      </c>
    </row>
    <row r="20" spans="1:5" x14ac:dyDescent="0.2">
      <c r="A20" t="s">
        <v>379</v>
      </c>
      <c r="B20" s="117" t="str">
        <f>IF('Protokoll E-Befischung'!F19&lt;&gt;"",'Protokoll E-Befischung'!F19,"")</f>
        <v/>
      </c>
      <c r="C20" t="s">
        <v>320</v>
      </c>
      <c r="D20">
        <v>0</v>
      </c>
      <c r="E20" s="110"/>
    </row>
    <row r="21" spans="1:5" x14ac:dyDescent="0.2">
      <c r="A21" t="s">
        <v>376</v>
      </c>
      <c r="B21" s="129" t="str">
        <f>IF('Protokoll E-Befischung'!AI19&lt;&gt;"",'Protokoll E-Befischung'!AI19,"")</f>
        <v/>
      </c>
      <c r="C21" t="s">
        <v>321</v>
      </c>
      <c r="D21">
        <f>IF(B21&lt;&gt;"",0,1)</f>
        <v>1</v>
      </c>
      <c r="E21" s="110">
        <v>17</v>
      </c>
    </row>
    <row r="22" spans="1:5" x14ac:dyDescent="0.2">
      <c r="A22" t="s">
        <v>377</v>
      </c>
      <c r="B22" s="129" t="str">
        <f>IF('Protokoll E-Befischung'!AR19&lt;&gt;"",'Protokoll E-Befischung'!AR19,"")</f>
        <v/>
      </c>
      <c r="C22" t="s">
        <v>322</v>
      </c>
      <c r="D22">
        <f>IF(B22&lt;&gt;"",0,1)</f>
        <v>1</v>
      </c>
      <c r="E22" s="110">
        <v>17</v>
      </c>
    </row>
    <row r="23" spans="1:5" x14ac:dyDescent="0.2">
      <c r="A23" t="s">
        <v>378</v>
      </c>
      <c r="B23" s="117" t="str">
        <f>IF('Protokoll E-Befischung'!F20&lt;&gt;"",'Protokoll E-Befischung'!F20,"")</f>
        <v/>
      </c>
      <c r="C23" t="s">
        <v>323</v>
      </c>
      <c r="D23">
        <v>0</v>
      </c>
      <c r="E23" s="110"/>
    </row>
    <row r="24" spans="1:5" x14ac:dyDescent="0.2">
      <c r="A24" t="s">
        <v>380</v>
      </c>
      <c r="B24" s="129" t="str">
        <f>IF('Protokoll E-Befischung'!AI20&lt;&gt;"",'Protokoll E-Befischung'!AI20,"")</f>
        <v/>
      </c>
      <c r="C24" t="s">
        <v>324</v>
      </c>
      <c r="D24">
        <f>IF(B24&lt;&gt;"",0,1)</f>
        <v>1</v>
      </c>
      <c r="E24" s="110">
        <v>17</v>
      </c>
    </row>
    <row r="25" spans="1:5" x14ac:dyDescent="0.2">
      <c r="A25" t="s">
        <v>381</v>
      </c>
      <c r="B25" s="129" t="str">
        <f>IF('Protokoll E-Befischung'!AR20&lt;&gt;"",'Protokoll E-Befischung'!AR20,"")</f>
        <v/>
      </c>
      <c r="C25" t="s">
        <v>325</v>
      </c>
      <c r="D25">
        <f>IF(B25&lt;&gt;"",0,1)</f>
        <v>1</v>
      </c>
      <c r="E25" s="110">
        <v>17</v>
      </c>
    </row>
    <row r="26" spans="1:5" x14ac:dyDescent="0.2">
      <c r="A26" t="s">
        <v>326</v>
      </c>
      <c r="B26" s="117" t="str">
        <f>IF('Protokoll E-Befischung'!B23&lt;&gt;"",'Protokoll E-Befischung'!B23,"")</f>
        <v/>
      </c>
      <c r="C26" t="s">
        <v>327</v>
      </c>
      <c r="D26">
        <f>IF(OR(B2=0,B26&lt;&gt;""),0,1)</f>
        <v>0</v>
      </c>
      <c r="E26" s="110">
        <v>21</v>
      </c>
    </row>
    <row r="27" spans="1:5" x14ac:dyDescent="0.2">
      <c r="A27" t="s">
        <v>328</v>
      </c>
      <c r="B27" s="117" t="str">
        <f>IF('Protokoll E-Befischung'!L23&lt;&gt;"",'Protokoll E-Befischung'!L23,"")</f>
        <v/>
      </c>
      <c r="C27" t="s">
        <v>332</v>
      </c>
      <c r="D27">
        <v>0</v>
      </c>
      <c r="E27" s="110"/>
    </row>
    <row r="28" spans="1:5" x14ac:dyDescent="0.2">
      <c r="A28" t="s">
        <v>329</v>
      </c>
      <c r="B28" s="117" t="str">
        <f>IF('Protokoll E-Befischung'!R23&lt;&gt;"",'Protokoll E-Befischung'!R23,"")</f>
        <v/>
      </c>
      <c r="C28" t="s">
        <v>333</v>
      </c>
      <c r="D28">
        <v>0</v>
      </c>
      <c r="E28" s="110"/>
    </row>
    <row r="29" spans="1:5" x14ac:dyDescent="0.2">
      <c r="A29" t="s">
        <v>330</v>
      </c>
      <c r="B29" s="117" t="str">
        <f>IF('Protokoll E-Befischung'!X23&lt;&gt;"",'Protokoll E-Befischung'!X23,"")</f>
        <v/>
      </c>
      <c r="C29" t="s">
        <v>334</v>
      </c>
      <c r="D29">
        <v>0</v>
      </c>
      <c r="E29" s="110"/>
    </row>
    <row r="30" spans="1:5" x14ac:dyDescent="0.2">
      <c r="A30" s="84" t="s">
        <v>331</v>
      </c>
      <c r="B30" s="127" t="str">
        <f>IF('Protokoll E-Befischung'!AC23&lt;&gt;"",'Protokoll E-Befischung'!AC23,"")</f>
        <v/>
      </c>
      <c r="C30" s="84" t="s">
        <v>335</v>
      </c>
      <c r="D30" s="84">
        <v>0</v>
      </c>
      <c r="E30" s="84"/>
    </row>
    <row r="31" spans="1:5" x14ac:dyDescent="0.2">
      <c r="A31" t="s">
        <v>371</v>
      </c>
      <c r="B31" s="117">
        <f t="shared" ref="B31:B38" si="1">IF(C31=TRUE,1,0)</f>
        <v>0</v>
      </c>
      <c r="C31" s="116" t="b">
        <v>0</v>
      </c>
      <c r="D31" s="135">
        <f>IF(SUM(B31:B38)=1,0,1)</f>
        <v>1</v>
      </c>
      <c r="E31" s="110">
        <v>24</v>
      </c>
    </row>
    <row r="32" spans="1:5" x14ac:dyDescent="0.2">
      <c r="A32" t="s">
        <v>372</v>
      </c>
      <c r="B32" s="117">
        <f t="shared" si="1"/>
        <v>0</v>
      </c>
      <c r="C32" s="116" t="b">
        <v>0</v>
      </c>
      <c r="D32" s="110">
        <v>0</v>
      </c>
      <c r="E32" s="110"/>
    </row>
    <row r="33" spans="1:6" x14ac:dyDescent="0.2">
      <c r="A33" t="s">
        <v>373</v>
      </c>
      <c r="B33" s="117">
        <f t="shared" si="1"/>
        <v>0</v>
      </c>
      <c r="C33" s="116" t="b">
        <v>0</v>
      </c>
      <c r="D33" s="110">
        <v>0</v>
      </c>
      <c r="E33" s="110"/>
    </row>
    <row r="34" spans="1:6" x14ac:dyDescent="0.2">
      <c r="A34" t="s">
        <v>374</v>
      </c>
      <c r="B34" s="117">
        <f t="shared" si="1"/>
        <v>0</v>
      </c>
      <c r="C34" s="116" t="b">
        <v>0</v>
      </c>
      <c r="D34" s="110">
        <v>0</v>
      </c>
    </row>
    <row r="35" spans="1:6" x14ac:dyDescent="0.2">
      <c r="A35" t="s">
        <v>375</v>
      </c>
      <c r="B35" s="117">
        <f t="shared" si="1"/>
        <v>0</v>
      </c>
      <c r="C35" s="116" t="b">
        <v>0</v>
      </c>
      <c r="D35" s="110">
        <v>0</v>
      </c>
    </row>
    <row r="36" spans="1:6" x14ac:dyDescent="0.2">
      <c r="A36" t="s">
        <v>402</v>
      </c>
      <c r="B36" s="117">
        <f t="shared" si="1"/>
        <v>0</v>
      </c>
      <c r="C36" s="116" t="b">
        <v>0</v>
      </c>
      <c r="D36" s="110">
        <v>0</v>
      </c>
    </row>
    <row r="37" spans="1:6" x14ac:dyDescent="0.2">
      <c r="A37" t="s">
        <v>615</v>
      </c>
      <c r="B37" s="117">
        <f t="shared" si="1"/>
        <v>0</v>
      </c>
      <c r="C37" s="116" t="b">
        <v>0</v>
      </c>
      <c r="D37" s="110">
        <v>0</v>
      </c>
    </row>
    <row r="38" spans="1:6" x14ac:dyDescent="0.2">
      <c r="A38" s="84" t="s">
        <v>616</v>
      </c>
      <c r="B38" s="127">
        <f t="shared" si="1"/>
        <v>0</v>
      </c>
      <c r="C38" s="126" t="b">
        <v>0</v>
      </c>
      <c r="D38" s="84">
        <v>0</v>
      </c>
      <c r="E38" s="84">
        <f>IF(SUM(B31:B38)=1,0,1)</f>
        <v>1</v>
      </c>
    </row>
    <row r="39" spans="1:6" x14ac:dyDescent="0.2">
      <c r="A39" t="s">
        <v>336</v>
      </c>
      <c r="B39" s="129" t="str">
        <f>IF('Protokoll E-Befischung'!D29&lt;&gt;"",'Protokoll E-Befischung'!D29,"")</f>
        <v/>
      </c>
      <c r="C39" t="s">
        <v>352</v>
      </c>
      <c r="D39">
        <f>IF(B39&lt;&gt;"",0,1)</f>
        <v>1</v>
      </c>
      <c r="E39">
        <v>27</v>
      </c>
    </row>
    <row r="40" spans="1:6" x14ac:dyDescent="0.2">
      <c r="A40" t="s">
        <v>338</v>
      </c>
      <c r="B40" s="117" t="str">
        <f>IF('Protokoll E-Befischung'!N29&lt;&gt;"",'Protokoll E-Befischung'!N29,"")</f>
        <v/>
      </c>
      <c r="C40" t="s">
        <v>353</v>
      </c>
      <c r="D40">
        <v>0</v>
      </c>
    </row>
    <row r="41" spans="1:6" x14ac:dyDescent="0.2">
      <c r="A41" t="s">
        <v>413</v>
      </c>
      <c r="B41" s="117" t="str">
        <f>IF('Protokoll E-Befischung'!W29&lt;&gt;"",'Protokoll E-Befischung'!W29,"")</f>
        <v/>
      </c>
      <c r="C41" t="s">
        <v>354</v>
      </c>
      <c r="D41">
        <v>0</v>
      </c>
    </row>
    <row r="42" spans="1:6" x14ac:dyDescent="0.2">
      <c r="A42" t="s">
        <v>339</v>
      </c>
      <c r="B42" s="117" t="str">
        <f>IF('Protokoll E-Befischung'!AG29&lt;&gt;"",CONCATENATE("'",'Protokoll E-Befischung'!AG29),"")</f>
        <v/>
      </c>
      <c r="C42" t="s">
        <v>355</v>
      </c>
      <c r="D42">
        <v>0</v>
      </c>
      <c r="F42" s="138"/>
    </row>
    <row r="43" spans="1:6" x14ac:dyDescent="0.2">
      <c r="A43" t="s">
        <v>340</v>
      </c>
      <c r="B43" s="130" t="str">
        <f>IF('Protokoll E-Befischung'!B34&lt;&gt;"",'Protokoll E-Befischung'!B34,"")</f>
        <v/>
      </c>
      <c r="C43" t="s">
        <v>356</v>
      </c>
      <c r="D43">
        <f>IF(B43&lt;&gt;"",0,1)</f>
        <v>1</v>
      </c>
      <c r="E43">
        <v>32</v>
      </c>
      <c r="F43" s="138"/>
    </row>
    <row r="44" spans="1:6" x14ac:dyDescent="0.2">
      <c r="A44" t="s">
        <v>802</v>
      </c>
      <c r="B44" s="117" t="str">
        <f>IF(ISNUMBER('Protokoll E-Befischung'!L34),'Protokoll E-Befischung'!L34,"")</f>
        <v/>
      </c>
      <c r="C44" t="s">
        <v>357</v>
      </c>
      <c r="D44">
        <f>IF(OR(B44&lt;&gt;"",'Protokoll E-Befischung'!L34="?"),0,1)</f>
        <v>1</v>
      </c>
      <c r="E44">
        <v>32</v>
      </c>
      <c r="F44" s="140"/>
    </row>
    <row r="45" spans="1:6" x14ac:dyDescent="0.2">
      <c r="A45" t="s">
        <v>342</v>
      </c>
      <c r="B45" s="117" t="str">
        <f>IF(ISNUMBER('Protokoll E-Befischung'!W34),'Protokoll E-Befischung'!W34,"")</f>
        <v/>
      </c>
      <c r="C45" t="s">
        <v>358</v>
      </c>
      <c r="D45">
        <f>IF(OR(B45&lt;&gt;"",'Protokoll E-Befischung'!W34="?"),0,1)</f>
        <v>1</v>
      </c>
      <c r="E45">
        <v>32</v>
      </c>
      <c r="F45" s="140"/>
    </row>
    <row r="46" spans="1:6" x14ac:dyDescent="0.2">
      <c r="A46" s="84" t="s">
        <v>341</v>
      </c>
      <c r="B46" s="127" t="str">
        <f>IF('Protokoll E-Befischung'!AG34&lt;&gt;"",'Protokoll E-Befischung'!AG34,"")</f>
        <v/>
      </c>
      <c r="C46" s="84" t="s">
        <v>359</v>
      </c>
      <c r="D46" s="84">
        <f>IF(B46&lt;&gt;"",0,1)</f>
        <v>1</v>
      </c>
      <c r="E46" s="84">
        <v>32</v>
      </c>
    </row>
    <row r="47" spans="1:6" x14ac:dyDescent="0.2">
      <c r="A47" t="s">
        <v>343</v>
      </c>
      <c r="B47" s="117">
        <f t="shared" ref="B47:B62" si="2">IF(C47=TRUE,1,0)</f>
        <v>0</v>
      </c>
      <c r="C47" s="116" t="b">
        <v>0</v>
      </c>
      <c r="D47" s="134">
        <f>IF(SUM(B47:B49)=1,0,1)</f>
        <v>1</v>
      </c>
      <c r="E47" s="110">
        <v>35</v>
      </c>
    </row>
    <row r="48" spans="1:6" x14ac:dyDescent="0.2">
      <c r="A48" t="s">
        <v>344</v>
      </c>
      <c r="B48" s="117">
        <f t="shared" si="2"/>
        <v>0</v>
      </c>
      <c r="C48" s="116" t="b">
        <v>0</v>
      </c>
      <c r="D48">
        <v>0</v>
      </c>
      <c r="E48" s="110"/>
    </row>
    <row r="49" spans="1:5" x14ac:dyDescent="0.2">
      <c r="A49" s="84" t="s">
        <v>345</v>
      </c>
      <c r="B49" s="127">
        <f t="shared" si="2"/>
        <v>0</v>
      </c>
      <c r="C49" s="126" t="b">
        <v>0</v>
      </c>
      <c r="D49" s="84">
        <v>0</v>
      </c>
      <c r="E49" s="84"/>
    </row>
    <row r="50" spans="1:5" x14ac:dyDescent="0.2">
      <c r="A50" t="s">
        <v>346</v>
      </c>
      <c r="B50" s="117">
        <f t="shared" si="2"/>
        <v>0</v>
      </c>
      <c r="C50" s="116" t="b">
        <v>0</v>
      </c>
      <c r="D50" s="134">
        <f>IF(SUM(B50:B52)=1,0,1)</f>
        <v>1</v>
      </c>
      <c r="E50" s="110">
        <v>38</v>
      </c>
    </row>
    <row r="51" spans="1:5" x14ac:dyDescent="0.2">
      <c r="A51" s="1" t="s">
        <v>347</v>
      </c>
      <c r="B51" s="131">
        <f t="shared" si="2"/>
        <v>0</v>
      </c>
      <c r="C51" s="179" t="b">
        <v>0</v>
      </c>
      <c r="D51" s="1">
        <v>0</v>
      </c>
      <c r="E51" s="110"/>
    </row>
    <row r="52" spans="1:5" x14ac:dyDescent="0.2">
      <c r="A52" s="84" t="s">
        <v>348</v>
      </c>
      <c r="B52" s="127">
        <f t="shared" si="2"/>
        <v>0</v>
      </c>
      <c r="C52" s="126" t="b">
        <v>0</v>
      </c>
      <c r="D52" s="84">
        <v>0</v>
      </c>
      <c r="E52" s="84"/>
    </row>
    <row r="53" spans="1:5" x14ac:dyDescent="0.2">
      <c r="A53" t="s">
        <v>349</v>
      </c>
      <c r="B53" s="117">
        <f t="shared" si="2"/>
        <v>0</v>
      </c>
      <c r="C53" s="116" t="b">
        <v>0</v>
      </c>
      <c r="D53" s="134">
        <f>IF(SUM(B53:B55)=1,0,1)</f>
        <v>1</v>
      </c>
      <c r="E53">
        <v>41</v>
      </c>
    </row>
    <row r="54" spans="1:5" x14ac:dyDescent="0.2">
      <c r="A54" t="s">
        <v>350</v>
      </c>
      <c r="B54" s="117">
        <f t="shared" si="2"/>
        <v>0</v>
      </c>
      <c r="C54" s="116" t="b">
        <v>0</v>
      </c>
      <c r="D54">
        <v>0</v>
      </c>
    </row>
    <row r="55" spans="1:5" x14ac:dyDescent="0.2">
      <c r="A55" s="84" t="s">
        <v>351</v>
      </c>
      <c r="B55" s="127">
        <f t="shared" si="2"/>
        <v>0</v>
      </c>
      <c r="C55" s="126" t="b">
        <v>0</v>
      </c>
      <c r="D55" s="84">
        <v>0</v>
      </c>
      <c r="E55" s="84"/>
    </row>
    <row r="56" spans="1:5" x14ac:dyDescent="0.2">
      <c r="A56" t="s">
        <v>360</v>
      </c>
      <c r="B56" s="117">
        <f t="shared" si="2"/>
        <v>0</v>
      </c>
      <c r="C56" s="116" t="b">
        <v>0</v>
      </c>
      <c r="D56" s="134">
        <f>IF(OR(SUM($B$35:$B$38)=1,SUM(B56:B62)=1),0,1)</f>
        <v>1</v>
      </c>
      <c r="E56">
        <v>46</v>
      </c>
    </row>
    <row r="57" spans="1:5" x14ac:dyDescent="0.2">
      <c r="A57" t="s">
        <v>361</v>
      </c>
      <c r="B57" s="117">
        <f t="shared" si="2"/>
        <v>0</v>
      </c>
      <c r="C57" s="116" t="b">
        <v>0</v>
      </c>
      <c r="D57">
        <v>0</v>
      </c>
    </row>
    <row r="58" spans="1:5" x14ac:dyDescent="0.2">
      <c r="A58" t="s">
        <v>362</v>
      </c>
      <c r="B58" s="117">
        <f t="shared" si="2"/>
        <v>0</v>
      </c>
      <c r="C58" s="116" t="b">
        <v>0</v>
      </c>
      <c r="D58">
        <v>0</v>
      </c>
    </row>
    <row r="59" spans="1:5" x14ac:dyDescent="0.2">
      <c r="A59" t="s">
        <v>363</v>
      </c>
      <c r="B59" s="117">
        <f t="shared" si="2"/>
        <v>0</v>
      </c>
      <c r="C59" s="116" t="b">
        <v>0</v>
      </c>
      <c r="D59">
        <v>0</v>
      </c>
    </row>
    <row r="60" spans="1:5" x14ac:dyDescent="0.2">
      <c r="A60" t="s">
        <v>364</v>
      </c>
      <c r="B60" s="117">
        <f t="shared" si="2"/>
        <v>0</v>
      </c>
      <c r="C60" s="116" t="b">
        <v>0</v>
      </c>
      <c r="D60">
        <v>0</v>
      </c>
    </row>
    <row r="61" spans="1:5" x14ac:dyDescent="0.2">
      <c r="A61" t="s">
        <v>365</v>
      </c>
      <c r="B61" s="117">
        <f t="shared" si="2"/>
        <v>0</v>
      </c>
      <c r="C61" s="116" t="b">
        <v>0</v>
      </c>
      <c r="D61">
        <v>0</v>
      </c>
    </row>
    <row r="62" spans="1:5" x14ac:dyDescent="0.2">
      <c r="A62" s="84" t="s">
        <v>366</v>
      </c>
      <c r="B62" s="127">
        <f t="shared" si="2"/>
        <v>0</v>
      </c>
      <c r="C62" s="126" t="b">
        <v>0</v>
      </c>
      <c r="D62" s="84">
        <v>0</v>
      </c>
      <c r="E62" s="84"/>
    </row>
    <row r="63" spans="1:5" x14ac:dyDescent="0.2">
      <c r="A63" s="86" t="s">
        <v>367</v>
      </c>
      <c r="B63" s="132" t="str">
        <f>IF('Protokoll E-Befischung'!Q49&lt;&gt;"",'Protokoll E-Befischung'!Q49,"")</f>
        <v/>
      </c>
      <c r="C63" s="86" t="s">
        <v>368</v>
      </c>
      <c r="D63" s="86">
        <f>IF(OR(SUM($B$35:$B$38)=1,B63&lt;&gt;""),0,1)</f>
        <v>1</v>
      </c>
      <c r="E63" s="86">
        <v>46</v>
      </c>
    </row>
    <row r="64" spans="1:5" x14ac:dyDescent="0.2">
      <c r="A64" s="110" t="s">
        <v>382</v>
      </c>
      <c r="B64" s="136">
        <f t="shared" ref="B64:B81" si="3">IF(C64=TRUE,1,0)</f>
        <v>0</v>
      </c>
      <c r="C64" s="180" t="b">
        <v>0</v>
      </c>
      <c r="D64" s="134">
        <f>IF(OR(SUM($B$35:$B$38)=1,SUM(B64:B70)=1),0,1)</f>
        <v>1</v>
      </c>
      <c r="E64">
        <v>50</v>
      </c>
    </row>
    <row r="65" spans="1:5" x14ac:dyDescent="0.2">
      <c r="A65" s="110" t="s">
        <v>383</v>
      </c>
      <c r="B65" s="131">
        <f t="shared" si="3"/>
        <v>0</v>
      </c>
      <c r="C65" s="179" t="b">
        <v>0</v>
      </c>
      <c r="D65" s="110">
        <v>0</v>
      </c>
    </row>
    <row r="66" spans="1:5" x14ac:dyDescent="0.2">
      <c r="A66" s="110" t="s">
        <v>384</v>
      </c>
      <c r="B66" s="131">
        <f t="shared" si="3"/>
        <v>0</v>
      </c>
      <c r="C66" s="179" t="b">
        <v>0</v>
      </c>
      <c r="D66" s="110">
        <v>0</v>
      </c>
    </row>
    <row r="67" spans="1:5" x14ac:dyDescent="0.2">
      <c r="A67" s="110" t="s">
        <v>385</v>
      </c>
      <c r="B67" s="131">
        <f t="shared" si="3"/>
        <v>0</v>
      </c>
      <c r="C67" s="179" t="b">
        <v>0</v>
      </c>
      <c r="D67" s="110">
        <v>0</v>
      </c>
    </row>
    <row r="68" spans="1:5" x14ac:dyDescent="0.2">
      <c r="A68" s="110" t="s">
        <v>386</v>
      </c>
      <c r="B68" s="131">
        <f t="shared" si="3"/>
        <v>0</v>
      </c>
      <c r="C68" s="179" t="b">
        <v>0</v>
      </c>
      <c r="D68" s="110">
        <v>0</v>
      </c>
    </row>
    <row r="69" spans="1:5" x14ac:dyDescent="0.2">
      <c r="A69" s="110" t="s">
        <v>387</v>
      </c>
      <c r="B69" s="131">
        <f t="shared" si="3"/>
        <v>0</v>
      </c>
      <c r="C69" s="179" t="b">
        <v>0</v>
      </c>
      <c r="D69" s="110">
        <v>0</v>
      </c>
    </row>
    <row r="70" spans="1:5" x14ac:dyDescent="0.2">
      <c r="A70" s="133" t="s">
        <v>388</v>
      </c>
      <c r="B70" s="127">
        <f t="shared" si="3"/>
        <v>0</v>
      </c>
      <c r="C70" s="126" t="b">
        <v>0</v>
      </c>
      <c r="D70" s="84">
        <v>0</v>
      </c>
      <c r="E70" s="84"/>
    </row>
    <row r="71" spans="1:5" x14ac:dyDescent="0.2">
      <c r="A71" s="137" t="s">
        <v>389</v>
      </c>
      <c r="B71" s="132" t="str">
        <f>IF('Protokoll E-Befischung'!Q54&lt;&gt;"",'Protokoll E-Befischung'!Q54,"")</f>
        <v/>
      </c>
      <c r="C71" s="86" t="s">
        <v>390</v>
      </c>
      <c r="D71" s="86">
        <f>IF(OR(SUM($B$35:$B$38)=1,B71&lt;&gt;""),0,1)</f>
        <v>1</v>
      </c>
      <c r="E71" s="86">
        <v>50</v>
      </c>
    </row>
    <row r="72" spans="1:5" x14ac:dyDescent="0.2">
      <c r="A72" s="110" t="s">
        <v>392</v>
      </c>
      <c r="B72" s="117">
        <f t="shared" si="3"/>
        <v>0</v>
      </c>
      <c r="C72" s="116" t="b">
        <v>0</v>
      </c>
      <c r="D72" s="134">
        <f>IF(OR(SUM($B$35:$B$38)=1,SUM(B72:B76)&lt;&gt;0),0,1)</f>
        <v>1</v>
      </c>
      <c r="E72">
        <v>55</v>
      </c>
    </row>
    <row r="73" spans="1:5" x14ac:dyDescent="0.2">
      <c r="A73" s="110" t="s">
        <v>393</v>
      </c>
      <c r="B73" s="117">
        <f t="shared" si="3"/>
        <v>0</v>
      </c>
      <c r="C73" s="116" t="b">
        <v>0</v>
      </c>
      <c r="D73" s="110">
        <v>0</v>
      </c>
    </row>
    <row r="74" spans="1:5" x14ac:dyDescent="0.2">
      <c r="A74" s="110" t="s">
        <v>394</v>
      </c>
      <c r="B74" s="117">
        <f t="shared" si="3"/>
        <v>0</v>
      </c>
      <c r="C74" s="116" t="b">
        <v>0</v>
      </c>
      <c r="D74" s="110">
        <v>0</v>
      </c>
    </row>
    <row r="75" spans="1:5" x14ac:dyDescent="0.2">
      <c r="A75" s="110" t="s">
        <v>395</v>
      </c>
      <c r="B75" s="117">
        <f t="shared" si="3"/>
        <v>0</v>
      </c>
      <c r="C75" s="116" t="b">
        <v>0</v>
      </c>
      <c r="D75" s="110">
        <v>0</v>
      </c>
    </row>
    <row r="76" spans="1:5" x14ac:dyDescent="0.2">
      <c r="A76" s="133" t="s">
        <v>396</v>
      </c>
      <c r="B76" s="127">
        <f t="shared" si="3"/>
        <v>0</v>
      </c>
      <c r="C76" s="126" t="b">
        <v>0</v>
      </c>
      <c r="D76" s="133">
        <v>0</v>
      </c>
      <c r="E76" s="84"/>
    </row>
    <row r="77" spans="1:5" x14ac:dyDescent="0.2">
      <c r="A77" s="110" t="s">
        <v>397</v>
      </c>
      <c r="B77" s="117">
        <f t="shared" si="3"/>
        <v>0</v>
      </c>
      <c r="C77" s="116" t="b">
        <v>0</v>
      </c>
      <c r="D77" s="134">
        <f>IF(OR(SUM($B$35:$B$38)=1,SUM(B77:B81)&lt;&gt;0),0,1)</f>
        <v>1</v>
      </c>
      <c r="E77">
        <v>58</v>
      </c>
    </row>
    <row r="78" spans="1:5" x14ac:dyDescent="0.2">
      <c r="A78" s="110" t="s">
        <v>398</v>
      </c>
      <c r="B78" s="117">
        <f t="shared" si="3"/>
        <v>0</v>
      </c>
      <c r="C78" s="116" t="b">
        <v>0</v>
      </c>
      <c r="D78" s="110">
        <v>0</v>
      </c>
    </row>
    <row r="79" spans="1:5" x14ac:dyDescent="0.2">
      <c r="A79" s="110" t="s">
        <v>399</v>
      </c>
      <c r="B79" s="117">
        <f t="shared" si="3"/>
        <v>0</v>
      </c>
      <c r="C79" s="116" t="b">
        <v>0</v>
      </c>
      <c r="D79" s="110">
        <v>0</v>
      </c>
    </row>
    <row r="80" spans="1:5" x14ac:dyDescent="0.2">
      <c r="A80" s="110" t="s">
        <v>400</v>
      </c>
      <c r="B80" s="117">
        <f t="shared" si="3"/>
        <v>0</v>
      </c>
      <c r="C80" s="116" t="b">
        <v>0</v>
      </c>
      <c r="D80" s="110">
        <v>0</v>
      </c>
    </row>
    <row r="81" spans="1:5" x14ac:dyDescent="0.2">
      <c r="A81" s="133" t="s">
        <v>401</v>
      </c>
      <c r="B81" s="127">
        <f t="shared" si="3"/>
        <v>0</v>
      </c>
      <c r="C81" s="126" t="b">
        <v>0</v>
      </c>
      <c r="D81" s="133">
        <v>0</v>
      </c>
      <c r="E81" s="84"/>
    </row>
    <row r="82" spans="1:5" x14ac:dyDescent="0.2">
      <c r="A82" s="110" t="s">
        <v>403</v>
      </c>
      <c r="B82" s="118">
        <f t="shared" ref="B82:B87" si="4">IF(C82=TRUE,1,0)</f>
        <v>0</v>
      </c>
      <c r="C82" s="116" t="b">
        <v>0</v>
      </c>
      <c r="D82" s="134">
        <f>IF(OR(SUM($B$35:$B$38)=1,SUM(B82:B87)&lt;&gt;0),0,1)</f>
        <v>1</v>
      </c>
      <c r="E82">
        <v>61</v>
      </c>
    </row>
    <row r="83" spans="1:5" x14ac:dyDescent="0.2">
      <c r="A83" s="110" t="s">
        <v>404</v>
      </c>
      <c r="B83" s="118">
        <f t="shared" si="4"/>
        <v>0</v>
      </c>
      <c r="C83" s="116" t="b">
        <v>0</v>
      </c>
      <c r="D83" s="110">
        <v>0</v>
      </c>
    </row>
    <row r="84" spans="1:5" x14ac:dyDescent="0.2">
      <c r="A84" s="110" t="s">
        <v>405</v>
      </c>
      <c r="B84" s="118">
        <f t="shared" si="4"/>
        <v>0</v>
      </c>
      <c r="C84" s="116" t="b">
        <v>0</v>
      </c>
      <c r="D84" s="110">
        <v>0</v>
      </c>
    </row>
    <row r="85" spans="1:5" x14ac:dyDescent="0.2">
      <c r="A85" s="110" t="s">
        <v>614</v>
      </c>
      <c r="B85" s="118">
        <f>IF(C85=TRUE,1,0)</f>
        <v>0</v>
      </c>
      <c r="C85" s="116" t="b">
        <v>0</v>
      </c>
      <c r="D85" s="110">
        <v>0</v>
      </c>
    </row>
    <row r="86" spans="1:5" x14ac:dyDescent="0.2">
      <c r="A86" s="110" t="s">
        <v>406</v>
      </c>
      <c r="B86" s="118">
        <f t="shared" si="4"/>
        <v>0</v>
      </c>
      <c r="C86" s="116" t="b">
        <v>0</v>
      </c>
      <c r="D86" s="110">
        <v>0</v>
      </c>
    </row>
    <row r="87" spans="1:5" x14ac:dyDescent="0.2">
      <c r="A87" s="133" t="s">
        <v>407</v>
      </c>
      <c r="B87" s="127">
        <f t="shared" si="4"/>
        <v>0</v>
      </c>
      <c r="C87" s="126" t="b">
        <v>0</v>
      </c>
      <c r="D87" s="133">
        <v>0</v>
      </c>
      <c r="E87" s="84"/>
    </row>
    <row r="88" spans="1:5" x14ac:dyDescent="0.2">
      <c r="A88" s="110" t="s">
        <v>640</v>
      </c>
      <c r="B88" s="118">
        <f t="shared" ref="B88:B93" si="5">IF(C88=TRUE,1,0)</f>
        <v>0</v>
      </c>
      <c r="C88" s="116" t="b">
        <v>0</v>
      </c>
      <c r="D88" s="134">
        <f>IF(OR(SUM($B$35:$B$38)=1,SUM(B88:B93)=1),0,1)</f>
        <v>1</v>
      </c>
      <c r="E88">
        <v>65</v>
      </c>
    </row>
    <row r="89" spans="1:5" x14ac:dyDescent="0.2">
      <c r="A89" s="110" t="s">
        <v>641</v>
      </c>
      <c r="B89" s="118">
        <f t="shared" si="5"/>
        <v>0</v>
      </c>
      <c r="C89" s="116" t="b">
        <v>0</v>
      </c>
      <c r="D89" s="110">
        <v>0</v>
      </c>
    </row>
    <row r="90" spans="1:5" x14ac:dyDescent="0.2">
      <c r="A90" s="110" t="s">
        <v>642</v>
      </c>
      <c r="B90" s="118">
        <f t="shared" si="5"/>
        <v>0</v>
      </c>
      <c r="C90" s="116" t="b">
        <v>0</v>
      </c>
      <c r="D90" s="110">
        <v>0</v>
      </c>
    </row>
    <row r="91" spans="1:5" x14ac:dyDescent="0.2">
      <c r="A91" s="110" t="s">
        <v>643</v>
      </c>
      <c r="B91" s="118">
        <f t="shared" si="5"/>
        <v>0</v>
      </c>
      <c r="C91" s="116" t="b">
        <v>0</v>
      </c>
      <c r="D91" s="110">
        <v>0</v>
      </c>
    </row>
    <row r="92" spans="1:5" x14ac:dyDescent="0.2">
      <c r="A92" s="110" t="s">
        <v>644</v>
      </c>
      <c r="B92" s="118">
        <f t="shared" si="5"/>
        <v>0</v>
      </c>
      <c r="C92" s="116" t="b">
        <v>0</v>
      </c>
      <c r="D92" s="110">
        <v>0</v>
      </c>
    </row>
    <row r="93" spans="1:5" x14ac:dyDescent="0.2">
      <c r="A93" s="133" t="s">
        <v>645</v>
      </c>
      <c r="B93" s="127">
        <f t="shared" si="5"/>
        <v>0</v>
      </c>
      <c r="C93" s="126" t="b">
        <v>0</v>
      </c>
      <c r="D93" s="133">
        <v>0</v>
      </c>
      <c r="E93" s="84"/>
    </row>
    <row r="94" spans="1:5" x14ac:dyDescent="0.2">
      <c r="A94" s="110" t="s">
        <v>408</v>
      </c>
      <c r="B94" s="118">
        <f t="shared" ref="B94:B105" si="6">IF(C94=TRUE,1,0)</f>
        <v>0</v>
      </c>
      <c r="C94" s="116" t="b">
        <v>0</v>
      </c>
      <c r="D94" s="134">
        <f>IF(OR(SUM($B$35:$B$38)=1,SUM(B94:B96)=1),0,1)</f>
        <v>1</v>
      </c>
      <c r="E94">
        <v>68</v>
      </c>
    </row>
    <row r="95" spans="1:5" x14ac:dyDescent="0.2">
      <c r="A95" s="110" t="s">
        <v>409</v>
      </c>
      <c r="B95" s="118">
        <f t="shared" si="6"/>
        <v>0</v>
      </c>
      <c r="C95" s="116" t="b">
        <v>0</v>
      </c>
      <c r="D95" s="110">
        <v>0</v>
      </c>
    </row>
    <row r="96" spans="1:5" x14ac:dyDescent="0.2">
      <c r="A96" s="133" t="s">
        <v>410</v>
      </c>
      <c r="B96" s="127">
        <f t="shared" si="6"/>
        <v>0</v>
      </c>
      <c r="C96" s="126" t="b">
        <v>0</v>
      </c>
      <c r="D96" s="133">
        <v>0</v>
      </c>
      <c r="E96" s="84"/>
    </row>
    <row r="97" spans="1:6" x14ac:dyDescent="0.2">
      <c r="A97" s="110" t="s">
        <v>553</v>
      </c>
      <c r="B97" s="118">
        <f t="shared" si="6"/>
        <v>0</v>
      </c>
      <c r="C97" s="116" t="b">
        <v>0</v>
      </c>
      <c r="D97" s="134">
        <f>IF(OR(SUM($B$35:$B$38)=1,SUM(B97:B101)=1),0,1)</f>
        <v>1</v>
      </c>
      <c r="E97">
        <v>71</v>
      </c>
    </row>
    <row r="98" spans="1:6" x14ac:dyDescent="0.2">
      <c r="A98" s="110" t="s">
        <v>554</v>
      </c>
      <c r="B98" s="118">
        <f t="shared" si="6"/>
        <v>0</v>
      </c>
      <c r="C98" s="116" t="b">
        <v>0</v>
      </c>
      <c r="D98" s="110">
        <v>0</v>
      </c>
    </row>
    <row r="99" spans="1:6" x14ac:dyDescent="0.2">
      <c r="A99" s="110" t="s">
        <v>555</v>
      </c>
      <c r="B99" s="118">
        <f t="shared" si="6"/>
        <v>0</v>
      </c>
      <c r="C99" s="116" t="b">
        <v>0</v>
      </c>
      <c r="D99" s="110">
        <v>0</v>
      </c>
    </row>
    <row r="100" spans="1:6" x14ac:dyDescent="0.2">
      <c r="A100" s="110" t="s">
        <v>556</v>
      </c>
      <c r="B100" s="118">
        <f t="shared" si="6"/>
        <v>0</v>
      </c>
      <c r="C100" s="116" t="b">
        <v>0</v>
      </c>
      <c r="D100" s="110">
        <v>0</v>
      </c>
    </row>
    <row r="101" spans="1:6" x14ac:dyDescent="0.2">
      <c r="A101" s="133" t="s">
        <v>557</v>
      </c>
      <c r="B101" s="127">
        <f t="shared" si="6"/>
        <v>0</v>
      </c>
      <c r="C101" s="126" t="b">
        <v>0</v>
      </c>
      <c r="D101" s="133">
        <v>0</v>
      </c>
      <c r="E101" s="84"/>
    </row>
    <row r="102" spans="1:6" x14ac:dyDescent="0.2">
      <c r="A102" s="110" t="s">
        <v>411</v>
      </c>
      <c r="B102" s="118">
        <f t="shared" si="6"/>
        <v>0</v>
      </c>
      <c r="C102" s="116" t="b">
        <v>0</v>
      </c>
      <c r="D102" s="134">
        <f>IF(OR(SUM($B$35:$B$38)=1,SUM(B102:B105)=1),0,1)</f>
        <v>1</v>
      </c>
      <c r="E102">
        <v>74</v>
      </c>
    </row>
    <row r="103" spans="1:6" x14ac:dyDescent="0.2">
      <c r="A103" s="110" t="s">
        <v>612</v>
      </c>
      <c r="B103" s="118">
        <f t="shared" si="6"/>
        <v>0</v>
      </c>
      <c r="C103" s="116" t="b">
        <v>0</v>
      </c>
      <c r="D103" s="110">
        <v>0</v>
      </c>
    </row>
    <row r="104" spans="1:6" x14ac:dyDescent="0.2">
      <c r="A104" s="110" t="s">
        <v>613</v>
      </c>
      <c r="B104" s="118">
        <f t="shared" si="6"/>
        <v>0</v>
      </c>
      <c r="C104" s="116" t="b">
        <v>0</v>
      </c>
      <c r="D104" s="110">
        <v>0</v>
      </c>
    </row>
    <row r="105" spans="1:6" x14ac:dyDescent="0.2">
      <c r="A105" s="133" t="s">
        <v>412</v>
      </c>
      <c r="B105" s="127">
        <f t="shared" si="6"/>
        <v>0</v>
      </c>
      <c r="C105" s="126" t="b">
        <v>0</v>
      </c>
      <c r="D105" s="133">
        <v>0</v>
      </c>
      <c r="E105" s="84"/>
    </row>
    <row r="106" spans="1:6" x14ac:dyDescent="0.2">
      <c r="A106" t="s">
        <v>420</v>
      </c>
      <c r="B106" s="142" t="str">
        <f>IF('Protokoll E-Befischung'!C81&lt;&gt;"",'Protokoll E-Befischung'!C81,"")</f>
        <v/>
      </c>
      <c r="C106" t="s">
        <v>428</v>
      </c>
      <c r="D106" s="134">
        <f>IF(SUM(B106:B113)=100,0,1)</f>
        <v>1</v>
      </c>
      <c r="E106">
        <v>79</v>
      </c>
      <c r="F106" s="138"/>
    </row>
    <row r="107" spans="1:6" x14ac:dyDescent="0.2">
      <c r="A107" t="s">
        <v>421</v>
      </c>
      <c r="B107" s="142" t="str">
        <f>IF('Protokoll E-Befischung'!N81&lt;&gt;"",'Protokoll E-Befischung'!N81,"")</f>
        <v/>
      </c>
      <c r="C107" t="s">
        <v>429</v>
      </c>
      <c r="D107">
        <v>0</v>
      </c>
      <c r="F107" s="138"/>
    </row>
    <row r="108" spans="1:6" x14ac:dyDescent="0.2">
      <c r="A108" t="s">
        <v>422</v>
      </c>
      <c r="B108" s="142" t="str">
        <f>IF('Protokoll E-Befischung'!AB81&lt;&gt;"",'Protokoll E-Befischung'!AB81,"")</f>
        <v/>
      </c>
      <c r="C108" t="s">
        <v>430</v>
      </c>
      <c r="D108">
        <v>0</v>
      </c>
      <c r="F108" s="138"/>
    </row>
    <row r="109" spans="1:6" x14ac:dyDescent="0.2">
      <c r="A109" t="s">
        <v>423</v>
      </c>
      <c r="B109" s="142" t="str">
        <f>IF('Protokoll E-Befischung'!AO81&lt;&gt;"",'Protokoll E-Befischung'!AO81,"")</f>
        <v/>
      </c>
      <c r="C109" t="s">
        <v>431</v>
      </c>
      <c r="D109">
        <v>0</v>
      </c>
      <c r="F109" s="138"/>
    </row>
    <row r="110" spans="1:6" x14ac:dyDescent="0.2">
      <c r="A110" t="s">
        <v>424</v>
      </c>
      <c r="B110" s="142" t="str">
        <f>IF('Protokoll E-Befischung'!C83&lt;&gt;"",'Protokoll E-Befischung'!C83,"")</f>
        <v/>
      </c>
      <c r="C110" t="s">
        <v>432</v>
      </c>
      <c r="D110">
        <v>0</v>
      </c>
      <c r="F110" s="138"/>
    </row>
    <row r="111" spans="1:6" x14ac:dyDescent="0.2">
      <c r="A111" t="s">
        <v>425</v>
      </c>
      <c r="B111" s="142" t="str">
        <f>IF('Protokoll E-Befischung'!N83&lt;&gt;"",'Protokoll E-Befischung'!N83,"")</f>
        <v/>
      </c>
      <c r="C111" t="s">
        <v>433</v>
      </c>
      <c r="D111">
        <v>0</v>
      </c>
      <c r="F111" s="140"/>
    </row>
    <row r="112" spans="1:6" x14ac:dyDescent="0.2">
      <c r="A112" t="s">
        <v>426</v>
      </c>
      <c r="B112" s="142" t="str">
        <f>IF('Protokoll E-Befischung'!AB83&lt;&gt;"",'Protokoll E-Befischung'!AB83,"")</f>
        <v/>
      </c>
      <c r="C112" t="s">
        <v>434</v>
      </c>
      <c r="D112">
        <v>0</v>
      </c>
      <c r="F112" s="140"/>
    </row>
    <row r="113" spans="1:6" x14ac:dyDescent="0.2">
      <c r="A113" s="84" t="s">
        <v>427</v>
      </c>
      <c r="B113" s="143" t="str">
        <f>IF('Protokoll E-Befischung'!AO83&lt;&gt;"",'Protokoll E-Befischung'!AO83,"")</f>
        <v/>
      </c>
      <c r="C113" s="84" t="s">
        <v>435</v>
      </c>
      <c r="D113" s="84">
        <v>0</v>
      </c>
      <c r="E113" s="84"/>
      <c r="F113" s="141">
        <f>SUM(B106:B113)</f>
        <v>0</v>
      </c>
    </row>
    <row r="114" spans="1:6" x14ac:dyDescent="0.2">
      <c r="A114" s="110" t="s">
        <v>617</v>
      </c>
      <c r="B114" s="118">
        <f>IF(C114=TRUE,1,0)</f>
        <v>0</v>
      </c>
      <c r="C114" s="116" t="b">
        <v>0</v>
      </c>
      <c r="D114" s="148">
        <f>IF(OR(SUM($B$35:$B$38)=1,SUM(B114:B116)&lt;&gt;0),0,1)</f>
        <v>1</v>
      </c>
      <c r="E114">
        <v>85</v>
      </c>
    </row>
    <row r="115" spans="1:6" x14ac:dyDescent="0.2">
      <c r="A115" s="110" t="s">
        <v>803</v>
      </c>
      <c r="B115" s="118">
        <f>IF(C115=TRUE,1,0)</f>
        <v>0</v>
      </c>
      <c r="C115" s="116" t="b">
        <v>0</v>
      </c>
      <c r="D115" s="110">
        <v>0</v>
      </c>
    </row>
    <row r="116" spans="1:6" x14ac:dyDescent="0.2">
      <c r="A116" s="133" t="s">
        <v>436</v>
      </c>
      <c r="B116" s="127">
        <f>IF(C116=TRUE,1,0)</f>
        <v>0</v>
      </c>
      <c r="C116" s="126" t="b">
        <v>0</v>
      </c>
      <c r="D116" s="133">
        <v>0</v>
      </c>
      <c r="E116" s="149"/>
    </row>
    <row r="117" spans="1:6" x14ac:dyDescent="0.2">
      <c r="A117" t="s">
        <v>437</v>
      </c>
      <c r="B117" s="142" t="str">
        <f>IF('Protokoll E-Befischung'!K90&lt;&gt;"",'Protokoll E-Befischung'!K90,"")</f>
        <v/>
      </c>
      <c r="C117" t="s">
        <v>441</v>
      </c>
      <c r="D117">
        <f>IF(SUM(B117:B120)=100,0,1)</f>
        <v>1</v>
      </c>
      <c r="E117">
        <v>85</v>
      </c>
      <c r="F117" s="138"/>
    </row>
    <row r="118" spans="1:6" x14ac:dyDescent="0.2">
      <c r="A118" t="s">
        <v>438</v>
      </c>
      <c r="B118" s="142" t="str">
        <f>IF('Protokoll E-Befischung'!V90&lt;&gt;"",'Protokoll E-Befischung'!V90,"")</f>
        <v/>
      </c>
      <c r="C118" t="s">
        <v>442</v>
      </c>
      <c r="D118">
        <v>0</v>
      </c>
      <c r="F118" s="138"/>
    </row>
    <row r="119" spans="1:6" x14ac:dyDescent="0.2">
      <c r="A119" t="s">
        <v>439</v>
      </c>
      <c r="B119" s="142" t="str">
        <f>IF('Protokoll E-Befischung'!AG90&lt;&gt;"",'Protokoll E-Befischung'!AG90,"")</f>
        <v/>
      </c>
      <c r="C119" t="s">
        <v>443</v>
      </c>
      <c r="D119">
        <v>0</v>
      </c>
      <c r="F119" s="140"/>
    </row>
    <row r="120" spans="1:6" x14ac:dyDescent="0.2">
      <c r="A120" s="84" t="s">
        <v>440</v>
      </c>
      <c r="B120" s="143" t="str">
        <f>IF('Protokoll E-Befischung'!AP90&lt;&gt;"",'Protokoll E-Befischung'!AP90,"")</f>
        <v/>
      </c>
      <c r="C120" s="84" t="s">
        <v>444</v>
      </c>
      <c r="D120" s="84">
        <v>0</v>
      </c>
      <c r="E120" s="84"/>
      <c r="F120" s="141">
        <f>SUM(B117:B120)</f>
        <v>0</v>
      </c>
    </row>
    <row r="121" spans="1:6" x14ac:dyDescent="0.2">
      <c r="A121" s="110" t="s">
        <v>445</v>
      </c>
      <c r="B121" s="117" t="str">
        <f>IF('Protokoll E-Befischung'!V93&lt;&gt;"",'Protokoll E-Befischung'!V93,"")</f>
        <v/>
      </c>
      <c r="C121" t="s">
        <v>449</v>
      </c>
      <c r="D121" s="110">
        <v>0</v>
      </c>
    </row>
    <row r="122" spans="1:6" x14ac:dyDescent="0.2">
      <c r="A122" s="110" t="s">
        <v>446</v>
      </c>
      <c r="B122" s="117" t="str">
        <f>IF('Protokoll E-Befischung'!AG93&lt;&gt;"",'Protokoll E-Befischung'!AG93,"")</f>
        <v/>
      </c>
      <c r="C122" t="s">
        <v>450</v>
      </c>
      <c r="D122" s="110">
        <v>0</v>
      </c>
    </row>
    <row r="123" spans="1:6" x14ac:dyDescent="0.2">
      <c r="A123" s="133" t="s">
        <v>447</v>
      </c>
      <c r="B123" s="127"/>
      <c r="C123" s="126" t="b">
        <v>0</v>
      </c>
      <c r="D123" s="133">
        <v>0</v>
      </c>
      <c r="E123" s="84"/>
    </row>
    <row r="124" spans="1:6" x14ac:dyDescent="0.2">
      <c r="A124" s="137" t="s">
        <v>448</v>
      </c>
      <c r="B124" s="132" t="str">
        <f>IF('Protokoll E-Befischung'!AG96&lt;&gt;"",'Protokoll E-Befischung'!AG96,"")</f>
        <v/>
      </c>
      <c r="C124" s="86" t="s">
        <v>451</v>
      </c>
      <c r="D124" s="86">
        <f>IF(B124&lt;&gt;"",0,1)</f>
        <v>1</v>
      </c>
      <c r="E124" s="86">
        <v>94</v>
      </c>
    </row>
    <row r="125" spans="1:6" x14ac:dyDescent="0.2">
      <c r="A125" t="s">
        <v>452</v>
      </c>
      <c r="B125" s="142" t="str">
        <f>IF('Protokoll E-Befischung'!V99&lt;&gt;"",'Protokoll E-Befischung'!V99,"")</f>
        <v/>
      </c>
      <c r="C125" t="s">
        <v>459</v>
      </c>
      <c r="D125">
        <f>IF(SUM(B125:B133)=100,0,1)</f>
        <v>1</v>
      </c>
      <c r="E125">
        <v>97</v>
      </c>
      <c r="F125" s="138"/>
    </row>
    <row r="126" spans="1:6" x14ac:dyDescent="0.2">
      <c r="A126" t="s">
        <v>453</v>
      </c>
      <c r="B126" s="142" t="str">
        <f>IF('Protokoll E-Befischung'!AG99&lt;&gt;"",'Protokoll E-Befischung'!AG99,"")</f>
        <v/>
      </c>
      <c r="C126" t="s">
        <v>460</v>
      </c>
      <c r="D126">
        <v>0</v>
      </c>
      <c r="F126" s="138"/>
    </row>
    <row r="127" spans="1:6" x14ac:dyDescent="0.2">
      <c r="A127" t="s">
        <v>454</v>
      </c>
      <c r="B127" s="142" t="str">
        <f>IF('Protokoll E-Befischung'!AP99&lt;&gt;"",'Protokoll E-Befischung'!AP99,"")</f>
        <v/>
      </c>
      <c r="C127" t="s">
        <v>461</v>
      </c>
      <c r="D127">
        <v>0</v>
      </c>
      <c r="F127" s="138"/>
    </row>
    <row r="128" spans="1:6" x14ac:dyDescent="0.2">
      <c r="A128" t="s">
        <v>618</v>
      </c>
      <c r="B128" s="142" t="str">
        <f>IF('Protokoll E-Befischung'!V101&lt;&gt;"",'Protokoll E-Befischung'!V101,"")</f>
        <v/>
      </c>
      <c r="C128" t="s">
        <v>462</v>
      </c>
      <c r="D128">
        <v>0</v>
      </c>
      <c r="F128" s="138"/>
    </row>
    <row r="129" spans="1:6" x14ac:dyDescent="0.2">
      <c r="A129" t="s">
        <v>455</v>
      </c>
      <c r="B129" s="142" t="str">
        <f>IF('Protokoll E-Befischung'!AG101&lt;&gt;"",'Protokoll E-Befischung'!AG101,"")</f>
        <v/>
      </c>
      <c r="C129" t="s">
        <v>463</v>
      </c>
      <c r="D129">
        <v>0</v>
      </c>
      <c r="F129" s="138"/>
    </row>
    <row r="130" spans="1:6" x14ac:dyDescent="0.2">
      <c r="A130" t="s">
        <v>456</v>
      </c>
      <c r="B130" s="142" t="str">
        <f>IF('Protokoll E-Befischung'!AP101&lt;&gt;"",'Protokoll E-Befischung'!AP101,"")</f>
        <v/>
      </c>
      <c r="C130" t="s">
        <v>464</v>
      </c>
      <c r="D130">
        <v>0</v>
      </c>
      <c r="F130" s="138"/>
    </row>
    <row r="131" spans="1:6" x14ac:dyDescent="0.2">
      <c r="A131" t="s">
        <v>457</v>
      </c>
      <c r="B131" s="142" t="str">
        <f>IF('Protokoll E-Befischung'!V103&lt;&gt;"",'Protokoll E-Befischung'!V103,"")</f>
        <v/>
      </c>
      <c r="C131" t="s">
        <v>465</v>
      </c>
      <c r="D131">
        <v>0</v>
      </c>
      <c r="F131" s="140"/>
    </row>
    <row r="132" spans="1:6" x14ac:dyDescent="0.2">
      <c r="A132" t="s">
        <v>458</v>
      </c>
      <c r="B132" s="142" t="str">
        <f>IF('Protokoll E-Befischung'!AG103&lt;&gt;"",'Protokoll E-Befischung'!AG103,"")</f>
        <v/>
      </c>
      <c r="C132" t="s">
        <v>466</v>
      </c>
      <c r="D132">
        <v>0</v>
      </c>
      <c r="F132" s="140"/>
    </row>
    <row r="133" spans="1:6" x14ac:dyDescent="0.2">
      <c r="A133" t="s">
        <v>469</v>
      </c>
      <c r="B133" s="142" t="str">
        <f>IF('Protokoll E-Befischung'!AP103&lt;&gt;"",'Protokoll E-Befischung'!AP103,"")</f>
        <v/>
      </c>
      <c r="C133" t="s">
        <v>467</v>
      </c>
      <c r="D133">
        <f>IF(B134&lt;&gt;"",IF(B133&lt;&gt;"",0,1),0)</f>
        <v>0</v>
      </c>
      <c r="E133">
        <v>97</v>
      </c>
      <c r="F133" s="145">
        <f>SUM(B125:B133)</f>
        <v>0</v>
      </c>
    </row>
    <row r="134" spans="1:6" x14ac:dyDescent="0.2">
      <c r="A134" s="84" t="s">
        <v>499</v>
      </c>
      <c r="B134" s="143" t="str">
        <f>IF('Protokoll E-Befischung'!AT103&lt;&gt;"",'Protokoll E-Befischung'!AT103,"")</f>
        <v/>
      </c>
      <c r="C134" s="84" t="s">
        <v>468</v>
      </c>
      <c r="D134" s="84">
        <f>IF(B133&lt;&gt;"",IF(B134&lt;&gt;"",0,1),0)</f>
        <v>0</v>
      </c>
      <c r="E134" s="84">
        <v>97</v>
      </c>
      <c r="F134" s="133"/>
    </row>
    <row r="135" spans="1:6" x14ac:dyDescent="0.2">
      <c r="A135" t="s">
        <v>471</v>
      </c>
      <c r="B135" s="142" t="str">
        <f>IF('Protokoll E-Befischung'!K106&lt;&gt;"",'Protokoll E-Befischung'!K106,"")</f>
        <v/>
      </c>
      <c r="C135" t="s">
        <v>478</v>
      </c>
      <c r="D135">
        <f>IF(SUM(B135:B142)=100,0,1)</f>
        <v>1</v>
      </c>
      <c r="E135">
        <v>104</v>
      </c>
      <c r="F135" s="138"/>
    </row>
    <row r="136" spans="1:6" x14ac:dyDescent="0.2">
      <c r="A136" t="s">
        <v>475</v>
      </c>
      <c r="B136" s="142" t="str">
        <f>IF('Protokoll E-Befischung'!V106&lt;&gt;"",'Protokoll E-Befischung'!V106,"")</f>
        <v/>
      </c>
      <c r="C136" t="s">
        <v>479</v>
      </c>
      <c r="D136">
        <v>0</v>
      </c>
      <c r="F136" s="138"/>
    </row>
    <row r="137" spans="1:6" x14ac:dyDescent="0.2">
      <c r="A137" t="s">
        <v>472</v>
      </c>
      <c r="B137" s="142" t="str">
        <f>IF('Protokoll E-Befischung'!AI106&lt;&gt;"",'Protokoll E-Befischung'!AI106,"")</f>
        <v/>
      </c>
      <c r="C137" t="s">
        <v>480</v>
      </c>
      <c r="D137">
        <v>0</v>
      </c>
      <c r="F137" s="138"/>
    </row>
    <row r="138" spans="1:6" x14ac:dyDescent="0.2">
      <c r="A138" t="s">
        <v>473</v>
      </c>
      <c r="B138" s="142" t="str">
        <f>IF('Protokoll E-Befischung'!AP106&lt;&gt;"",'Protokoll E-Befischung'!AP106,"")</f>
        <v/>
      </c>
      <c r="C138" t="s">
        <v>481</v>
      </c>
      <c r="D138">
        <v>0</v>
      </c>
      <c r="F138" s="138"/>
    </row>
    <row r="139" spans="1:6" x14ac:dyDescent="0.2">
      <c r="A139" t="s">
        <v>474</v>
      </c>
      <c r="B139" s="142" t="str">
        <f>IF('Protokoll E-Befischung'!K108&lt;&gt;"",'Protokoll E-Befischung'!K108,"")</f>
        <v/>
      </c>
      <c r="C139" t="s">
        <v>483</v>
      </c>
      <c r="D139">
        <v>0</v>
      </c>
      <c r="F139" s="138"/>
    </row>
    <row r="140" spans="1:6" x14ac:dyDescent="0.2">
      <c r="A140" t="s">
        <v>476</v>
      </c>
      <c r="B140" s="142" t="str">
        <f>IF('Protokoll E-Befischung'!V108&lt;&gt;"",'Protokoll E-Befischung'!V108,"")</f>
        <v/>
      </c>
      <c r="C140" t="s">
        <v>484</v>
      </c>
      <c r="D140">
        <v>0</v>
      </c>
      <c r="F140" s="138"/>
    </row>
    <row r="141" spans="1:6" x14ac:dyDescent="0.2">
      <c r="A141" t="s">
        <v>477</v>
      </c>
      <c r="B141" s="142" t="str">
        <f>IF('Protokoll E-Befischung'!AI108&lt;&gt;"",'Protokoll E-Befischung'!AI108,"")</f>
        <v/>
      </c>
      <c r="C141" t="s">
        <v>485</v>
      </c>
      <c r="D141">
        <v>0</v>
      </c>
      <c r="F141" s="140"/>
    </row>
    <row r="142" spans="1:6" x14ac:dyDescent="0.2">
      <c r="A142" t="s">
        <v>470</v>
      </c>
      <c r="B142" s="142" t="str">
        <f>IF('Protokoll E-Befischung'!AP108&lt;&gt;"",'Protokoll E-Befischung'!AP108,"")</f>
        <v/>
      </c>
      <c r="C142" t="s">
        <v>486</v>
      </c>
      <c r="D142">
        <f>IF(B143&lt;&gt;"",IF(B142&lt;&gt;"",0,1),0)</f>
        <v>0</v>
      </c>
      <c r="E142">
        <v>104</v>
      </c>
      <c r="F142" s="145">
        <f>SUM(B135:B142)</f>
        <v>0</v>
      </c>
    </row>
    <row r="143" spans="1:6" x14ac:dyDescent="0.2">
      <c r="A143" s="84" t="s">
        <v>498</v>
      </c>
      <c r="B143" s="143" t="str">
        <f>IF('Protokoll E-Befischung'!AT108&lt;&gt;"",'Protokoll E-Befischung'!AT108,"")</f>
        <v/>
      </c>
      <c r="C143" s="84" t="s">
        <v>482</v>
      </c>
      <c r="D143" s="84">
        <f>IF(B142&lt;&gt;"",IF(B143&lt;&gt;"",0,1),0)</f>
        <v>0</v>
      </c>
      <c r="E143" s="84">
        <v>104</v>
      </c>
      <c r="F143" s="133"/>
    </row>
    <row r="144" spans="1:6" x14ac:dyDescent="0.2">
      <c r="A144" t="s">
        <v>509</v>
      </c>
      <c r="B144" s="142" t="str">
        <f>IF('Protokoll E-Befischung'!K112&lt;&gt;"",'Protokoll E-Befischung'!K112,"")</f>
        <v/>
      </c>
      <c r="C144" t="s">
        <v>500</v>
      </c>
      <c r="D144">
        <f>IF(SUM(B144:B151)=100,0,1)</f>
        <v>1</v>
      </c>
      <c r="E144">
        <v>110</v>
      </c>
      <c r="F144" s="138"/>
    </row>
    <row r="145" spans="1:6" x14ac:dyDescent="0.2">
      <c r="A145" t="s">
        <v>510</v>
      </c>
      <c r="B145" s="142" t="str">
        <f>IF('Protokoll E-Befischung'!U112&lt;&gt;"",'Protokoll E-Befischung'!U112,"")</f>
        <v/>
      </c>
      <c r="C145" t="s">
        <v>501</v>
      </c>
      <c r="D145">
        <v>0</v>
      </c>
      <c r="F145" s="138"/>
    </row>
    <row r="146" spans="1:6" x14ac:dyDescent="0.2">
      <c r="A146" t="s">
        <v>511</v>
      </c>
      <c r="B146" s="142" t="str">
        <f>IF('Protokoll E-Befischung'!AF112&lt;&gt;"",'Protokoll E-Befischung'!AF112,"")</f>
        <v/>
      </c>
      <c r="C146" t="s">
        <v>502</v>
      </c>
      <c r="D146">
        <v>0</v>
      </c>
      <c r="F146" s="138"/>
    </row>
    <row r="147" spans="1:6" x14ac:dyDescent="0.2">
      <c r="A147" t="s">
        <v>512</v>
      </c>
      <c r="B147" s="142" t="str">
        <f>IF('Protokoll E-Befischung'!AP112&lt;&gt;"",'Protokoll E-Befischung'!AP112,"")</f>
        <v/>
      </c>
      <c r="C147" t="s">
        <v>503</v>
      </c>
      <c r="D147">
        <v>0</v>
      </c>
      <c r="F147" s="138"/>
    </row>
    <row r="148" spans="1:6" x14ac:dyDescent="0.2">
      <c r="A148" t="s">
        <v>513</v>
      </c>
      <c r="B148" s="142" t="str">
        <f>IF('Protokoll E-Befischung'!K114&lt;&gt;"",'Protokoll E-Befischung'!K114,"")</f>
        <v/>
      </c>
      <c r="C148" t="s">
        <v>504</v>
      </c>
      <c r="D148">
        <v>0</v>
      </c>
      <c r="F148" s="138"/>
    </row>
    <row r="149" spans="1:6" x14ac:dyDescent="0.2">
      <c r="A149" t="s">
        <v>514</v>
      </c>
      <c r="B149" s="142" t="str">
        <f>IF('Protokoll E-Befischung'!U114&lt;&gt;"",'Protokoll E-Befischung'!U114,"")</f>
        <v/>
      </c>
      <c r="C149" t="s">
        <v>505</v>
      </c>
      <c r="D149">
        <v>0</v>
      </c>
      <c r="F149" s="140"/>
    </row>
    <row r="150" spans="1:6" x14ac:dyDescent="0.2">
      <c r="A150" t="s">
        <v>515</v>
      </c>
      <c r="B150" s="142" t="str">
        <f>IF('Protokoll E-Befischung'!AF114&lt;&gt;"",'Protokoll E-Befischung'!AF114,"")</f>
        <v/>
      </c>
      <c r="C150" t="s">
        <v>506</v>
      </c>
      <c r="D150">
        <v>0</v>
      </c>
      <c r="F150" s="140"/>
    </row>
    <row r="151" spans="1:6" x14ac:dyDescent="0.2">
      <c r="A151" s="84" t="s">
        <v>516</v>
      </c>
      <c r="B151" s="143" t="str">
        <f>IF('Protokoll E-Befischung'!AP114&lt;&gt;"",'Protokoll E-Befischung'!AP114,"")</f>
        <v/>
      </c>
      <c r="C151" s="84" t="s">
        <v>507</v>
      </c>
      <c r="D151" s="84">
        <v>0</v>
      </c>
      <c r="E151" s="84"/>
      <c r="F151" s="141">
        <f>SUM(B144:B151)</f>
        <v>0</v>
      </c>
    </row>
    <row r="152" spans="1:6" x14ac:dyDescent="0.2">
      <c r="A152" t="s">
        <v>517</v>
      </c>
      <c r="B152" s="142" t="str">
        <f>IF('Protokoll E-Befischung'!K117&lt;&gt;"",'Protokoll E-Befischung'!K117,"")</f>
        <v/>
      </c>
      <c r="C152" t="s">
        <v>508</v>
      </c>
      <c r="D152">
        <f>IF(SUM($B$35:$B$38)=1,IF(OR(SUM(B152:B157)=100,SUM(B152:B157)=0),0,1),IF(SUM(B152:B157)=100,0,1))</f>
        <v>1</v>
      </c>
      <c r="E152">
        <v>115</v>
      </c>
      <c r="F152" s="138"/>
    </row>
    <row r="153" spans="1:6" x14ac:dyDescent="0.2">
      <c r="A153" t="s">
        <v>518</v>
      </c>
      <c r="B153" s="142" t="str">
        <f>IF('Protokoll E-Befischung'!AB117&lt;&gt;"",'Protokoll E-Befischung'!AB117,"")</f>
        <v/>
      </c>
      <c r="C153" t="s">
        <v>523</v>
      </c>
      <c r="D153">
        <v>0</v>
      </c>
      <c r="F153" s="138"/>
    </row>
    <row r="154" spans="1:6" x14ac:dyDescent="0.2">
      <c r="A154" t="s">
        <v>519</v>
      </c>
      <c r="B154" s="142" t="str">
        <f>IF('Protokoll E-Befischung'!AP117&lt;&gt;"",'Protokoll E-Befischung'!AP117,"")</f>
        <v/>
      </c>
      <c r="C154" t="s">
        <v>524</v>
      </c>
      <c r="D154">
        <v>0</v>
      </c>
      <c r="F154" s="138"/>
    </row>
    <row r="155" spans="1:6" x14ac:dyDescent="0.2">
      <c r="A155" t="s">
        <v>611</v>
      </c>
      <c r="B155" s="142" t="str">
        <f>IF('Protokoll E-Befischung'!K119&lt;&gt;"",'Protokoll E-Befischung'!K119,"")</f>
        <v/>
      </c>
      <c r="C155" t="s">
        <v>525</v>
      </c>
      <c r="D155">
        <v>0</v>
      </c>
      <c r="F155" s="140"/>
    </row>
    <row r="156" spans="1:6" x14ac:dyDescent="0.2">
      <c r="A156" t="s">
        <v>520</v>
      </c>
      <c r="B156" s="142" t="str">
        <f>IF('Protokoll E-Befischung'!AB119&lt;&gt;"",'Protokoll E-Befischung'!AB119,"")</f>
        <v/>
      </c>
      <c r="C156" t="s">
        <v>526</v>
      </c>
      <c r="D156">
        <v>0</v>
      </c>
      <c r="F156" s="140"/>
    </row>
    <row r="157" spans="1:6" x14ac:dyDescent="0.2">
      <c r="A157" s="84" t="s">
        <v>521</v>
      </c>
      <c r="B157" s="143" t="str">
        <f>IF('Protokoll E-Befischung'!AP119&lt;&gt;"",'Protokoll E-Befischung'!AP119,"")</f>
        <v/>
      </c>
      <c r="C157" s="84" t="s">
        <v>527</v>
      </c>
      <c r="D157" s="84">
        <v>0</v>
      </c>
      <c r="E157" s="84"/>
      <c r="F157" s="141">
        <f>SUM(B152:B157)</f>
        <v>0</v>
      </c>
    </row>
    <row r="158" spans="1:6" x14ac:dyDescent="0.2">
      <c r="A158" s="110" t="s">
        <v>488</v>
      </c>
      <c r="B158" s="118">
        <f>IF(C158=TRUE,1,0)</f>
        <v>0</v>
      </c>
      <c r="C158" s="116" t="b">
        <v>0</v>
      </c>
      <c r="D158" s="138">
        <v>0</v>
      </c>
    </row>
    <row r="159" spans="1:6" x14ac:dyDescent="0.2">
      <c r="A159" s="110" t="s">
        <v>489</v>
      </c>
      <c r="B159" s="118">
        <f>IF(C159=TRUE,1,0)</f>
        <v>0</v>
      </c>
      <c r="C159" s="116" t="b">
        <v>0</v>
      </c>
      <c r="D159" s="110">
        <v>0</v>
      </c>
    </row>
    <row r="160" spans="1:6" x14ac:dyDescent="0.2">
      <c r="A160" s="110" t="s">
        <v>490</v>
      </c>
      <c r="B160" s="118">
        <f>IF(C160=TRUE,1,0)</f>
        <v>0</v>
      </c>
      <c r="C160" s="116" t="b">
        <v>0</v>
      </c>
      <c r="D160" s="110">
        <v>0</v>
      </c>
    </row>
    <row r="161" spans="1:6" x14ac:dyDescent="0.2">
      <c r="A161" s="133" t="s">
        <v>491</v>
      </c>
      <c r="B161" s="127">
        <f>IF(C161=TRUE,1,0)</f>
        <v>0</v>
      </c>
      <c r="C161" s="126" t="b">
        <v>0</v>
      </c>
      <c r="D161" s="133">
        <v>0</v>
      </c>
      <c r="E161" s="84"/>
    </row>
    <row r="162" spans="1:6" x14ac:dyDescent="0.2">
      <c r="A162" t="s">
        <v>492</v>
      </c>
      <c r="B162" s="142" t="str">
        <f>IF('Protokoll E-Befischung'!C128&lt;&gt;"",'Protokoll E-Befischung'!C128,"")</f>
        <v/>
      </c>
      <c r="C162" t="s">
        <v>528</v>
      </c>
      <c r="D162">
        <f>IF(B162&lt;&gt;"",0,1)</f>
        <v>1</v>
      </c>
      <c r="E162">
        <v>124</v>
      </c>
      <c r="F162" s="138"/>
    </row>
    <row r="163" spans="1:6" x14ac:dyDescent="0.2">
      <c r="A163" t="s">
        <v>493</v>
      </c>
      <c r="B163" s="142" t="str">
        <f>IF('Protokoll E-Befischung'!O128&lt;&gt;"",'Protokoll E-Befischung'!O128,"")</f>
        <v/>
      </c>
      <c r="C163" t="s">
        <v>529</v>
      </c>
      <c r="D163">
        <f t="shared" ref="D163:D168" si="7">IF(B163&lt;&gt;"",0,1)</f>
        <v>1</v>
      </c>
      <c r="E163">
        <v>124</v>
      </c>
      <c r="F163" s="138"/>
    </row>
    <row r="164" spans="1:6" x14ac:dyDescent="0.2">
      <c r="A164" t="s">
        <v>494</v>
      </c>
      <c r="B164" s="142" t="str">
        <f>IF('Protokoll E-Befischung'!AB128&lt;&gt;"",'Protokoll E-Befischung'!AB128,"")</f>
        <v/>
      </c>
      <c r="C164" t="s">
        <v>530</v>
      </c>
      <c r="D164">
        <f t="shared" si="7"/>
        <v>1</v>
      </c>
      <c r="E164">
        <v>124</v>
      </c>
      <c r="F164" s="138"/>
    </row>
    <row r="165" spans="1:6" x14ac:dyDescent="0.2">
      <c r="A165" t="s">
        <v>608</v>
      </c>
      <c r="B165" s="142" t="str">
        <f>IF('Protokoll E-Befischung'!AN128&lt;&gt;"",'Protokoll E-Befischung'!AN128,"")</f>
        <v/>
      </c>
      <c r="C165" t="s">
        <v>531</v>
      </c>
      <c r="D165">
        <f t="shared" si="7"/>
        <v>1</v>
      </c>
      <c r="E165">
        <v>124</v>
      </c>
      <c r="F165" s="138"/>
    </row>
    <row r="166" spans="1:6" x14ac:dyDescent="0.2">
      <c r="A166" t="s">
        <v>606</v>
      </c>
      <c r="B166" s="142" t="str">
        <f>IF('Protokoll E-Befischung'!C130&lt;&gt;"",'Protokoll E-Befischung'!C130,"")</f>
        <v/>
      </c>
      <c r="C166" t="s">
        <v>532</v>
      </c>
      <c r="D166">
        <f t="shared" si="7"/>
        <v>1</v>
      </c>
      <c r="E166">
        <v>124</v>
      </c>
      <c r="F166" s="138"/>
    </row>
    <row r="167" spans="1:6" x14ac:dyDescent="0.2">
      <c r="A167" t="s">
        <v>495</v>
      </c>
      <c r="B167" s="142" t="str">
        <f>IF('Protokoll E-Befischung'!O130&lt;&gt;"",'Protokoll E-Befischung'!O130,"")</f>
        <v/>
      </c>
      <c r="C167" t="s">
        <v>533</v>
      </c>
      <c r="D167">
        <f t="shared" si="7"/>
        <v>1</v>
      </c>
      <c r="E167">
        <v>124</v>
      </c>
      <c r="F167" s="138"/>
    </row>
    <row r="168" spans="1:6" x14ac:dyDescent="0.2">
      <c r="A168" t="s">
        <v>607</v>
      </c>
      <c r="B168" s="142" t="str">
        <f>IF('Protokoll E-Befischung'!AB130&lt;&gt;"",'Protokoll E-Befischung'!AB130,"")</f>
        <v/>
      </c>
      <c r="C168" t="s">
        <v>534</v>
      </c>
      <c r="D168">
        <f t="shared" si="7"/>
        <v>1</v>
      </c>
      <c r="E168">
        <v>124</v>
      </c>
      <c r="F168" s="140"/>
    </row>
    <row r="169" spans="1:6" x14ac:dyDescent="0.2">
      <c r="A169" t="s">
        <v>496</v>
      </c>
      <c r="B169" s="142" t="str">
        <f>IF('Protokoll E-Befischung'!AN130&lt;&gt;"",'Protokoll E-Befischung'!AN130,"")</f>
        <v/>
      </c>
      <c r="C169" t="s">
        <v>535</v>
      </c>
      <c r="D169">
        <f>IF(B170&lt;&gt;"",IF(B169&lt;&gt;"",0,1),0)</f>
        <v>0</v>
      </c>
      <c r="E169" s="145">
        <v>124</v>
      </c>
      <c r="F169" s="140"/>
    </row>
    <row r="170" spans="1:6" x14ac:dyDescent="0.2">
      <c r="A170" s="84" t="s">
        <v>497</v>
      </c>
      <c r="B170" s="143" t="str">
        <f>IF('Protokoll E-Befischung'!AP130&lt;&gt;"",'Protokoll E-Befischung'!AP130,"")</f>
        <v/>
      </c>
      <c r="C170" s="84" t="s">
        <v>536</v>
      </c>
      <c r="D170" s="84">
        <f>IF(B169&lt;&gt;"",IF(B170&lt;&gt;"",0,1),0)</f>
        <v>0</v>
      </c>
      <c r="E170" s="84">
        <v>124</v>
      </c>
      <c r="F170" s="138"/>
    </row>
    <row r="171" spans="1:6" x14ac:dyDescent="0.2">
      <c r="A171" s="110" t="s">
        <v>537</v>
      </c>
      <c r="B171" s="118">
        <f>IF(C171=TRUE,1,0)</f>
        <v>0</v>
      </c>
      <c r="C171" s="116" t="b">
        <v>0</v>
      </c>
      <c r="D171" s="134">
        <f>IF(SUM(B171:B185)&lt;&gt;0,0,1)</f>
        <v>1</v>
      </c>
      <c r="E171" s="110">
        <v>132</v>
      </c>
    </row>
    <row r="172" spans="1:6" x14ac:dyDescent="0.2">
      <c r="A172" s="110" t="s">
        <v>538</v>
      </c>
      <c r="B172" s="118">
        <f t="shared" ref="B172:B180" si="8">IF(C172=TRUE,1,0)</f>
        <v>0</v>
      </c>
      <c r="C172" s="116" t="b">
        <v>0</v>
      </c>
      <c r="D172" s="110">
        <v>0</v>
      </c>
    </row>
    <row r="173" spans="1:6" x14ac:dyDescent="0.2">
      <c r="A173" s="110" t="s">
        <v>539</v>
      </c>
      <c r="B173" s="118">
        <f t="shared" si="8"/>
        <v>0</v>
      </c>
      <c r="C173" s="116" t="b">
        <v>0</v>
      </c>
      <c r="D173" s="110">
        <v>0</v>
      </c>
    </row>
    <row r="174" spans="1:6" x14ac:dyDescent="0.2">
      <c r="A174" s="110" t="s">
        <v>540</v>
      </c>
      <c r="B174" s="118">
        <f t="shared" si="8"/>
        <v>0</v>
      </c>
      <c r="C174" s="116" t="b">
        <v>0</v>
      </c>
      <c r="D174" s="110">
        <v>0</v>
      </c>
    </row>
    <row r="175" spans="1:6" x14ac:dyDescent="0.2">
      <c r="A175" s="110" t="s">
        <v>541</v>
      </c>
      <c r="B175" s="118">
        <f t="shared" si="8"/>
        <v>0</v>
      </c>
      <c r="C175" s="116" t="b">
        <v>0</v>
      </c>
      <c r="D175" s="110">
        <v>0</v>
      </c>
    </row>
    <row r="176" spans="1:6" x14ac:dyDescent="0.2">
      <c r="A176" s="110" t="s">
        <v>542</v>
      </c>
      <c r="B176" s="118">
        <f t="shared" si="8"/>
        <v>0</v>
      </c>
      <c r="C176" s="116" t="b">
        <v>0</v>
      </c>
      <c r="D176" s="110">
        <v>0</v>
      </c>
    </row>
    <row r="177" spans="1:6" x14ac:dyDescent="0.2">
      <c r="A177" s="110" t="s">
        <v>543</v>
      </c>
      <c r="B177" s="118">
        <f t="shared" si="8"/>
        <v>0</v>
      </c>
      <c r="C177" s="116" t="b">
        <v>0</v>
      </c>
      <c r="D177" s="110">
        <v>0</v>
      </c>
    </row>
    <row r="178" spans="1:6" x14ac:dyDescent="0.2">
      <c r="A178" s="110" t="s">
        <v>544</v>
      </c>
      <c r="B178" s="118">
        <f t="shared" si="8"/>
        <v>0</v>
      </c>
      <c r="C178" s="116" t="b">
        <v>0</v>
      </c>
      <c r="D178" s="110">
        <v>0</v>
      </c>
    </row>
    <row r="179" spans="1:6" x14ac:dyDescent="0.2">
      <c r="A179" s="110" t="s">
        <v>609</v>
      </c>
      <c r="B179" s="118">
        <f t="shared" si="8"/>
        <v>0</v>
      </c>
      <c r="C179" s="116" t="b">
        <v>0</v>
      </c>
      <c r="D179" s="110">
        <v>0</v>
      </c>
    </row>
    <row r="180" spans="1:6" x14ac:dyDescent="0.2">
      <c r="A180" s="110" t="s">
        <v>545</v>
      </c>
      <c r="B180" s="118">
        <f t="shared" si="8"/>
        <v>0</v>
      </c>
      <c r="C180" s="116" t="b">
        <v>0</v>
      </c>
      <c r="D180" s="110">
        <v>0</v>
      </c>
    </row>
    <row r="181" spans="1:6" x14ac:dyDescent="0.2">
      <c r="A181" s="110" t="s">
        <v>546</v>
      </c>
      <c r="B181" s="118">
        <f>IF(C181=TRUE,1,0)</f>
        <v>0</v>
      </c>
      <c r="C181" s="116" t="b">
        <v>0</v>
      </c>
      <c r="D181" s="110">
        <v>0</v>
      </c>
    </row>
    <row r="182" spans="1:6" x14ac:dyDescent="0.2">
      <c r="A182" s="110" t="s">
        <v>547</v>
      </c>
      <c r="B182" s="118">
        <f>IF(C182=TRUE,1,0)</f>
        <v>0</v>
      </c>
      <c r="C182" s="116" t="b">
        <v>0</v>
      </c>
      <c r="D182" s="110">
        <v>0</v>
      </c>
    </row>
    <row r="183" spans="1:6" x14ac:dyDescent="0.2">
      <c r="A183" s="110" t="s">
        <v>548</v>
      </c>
      <c r="B183" s="118">
        <f>IF(C183=TRUE,1,0)</f>
        <v>0</v>
      </c>
      <c r="C183" s="116" t="b">
        <v>0</v>
      </c>
      <c r="D183" s="110">
        <v>0</v>
      </c>
    </row>
    <row r="184" spans="1:6" x14ac:dyDescent="0.2">
      <c r="A184" s="110" t="s">
        <v>549</v>
      </c>
      <c r="B184" s="118">
        <f>IF(C184=TRUE,1,0)</f>
        <v>0</v>
      </c>
      <c r="C184" s="116" t="b">
        <v>0</v>
      </c>
      <c r="D184" s="110">
        <v>0</v>
      </c>
    </row>
    <row r="185" spans="1:6" x14ac:dyDescent="0.2">
      <c r="A185" s="110" t="s">
        <v>550</v>
      </c>
      <c r="B185" s="131">
        <f>IF(C185=TRUE,1,0)</f>
        <v>0</v>
      </c>
      <c r="C185" s="179" t="b">
        <v>0</v>
      </c>
      <c r="D185">
        <f>IF(B186&lt;&gt;"",IF(B185=1,0,1),0)</f>
        <v>0</v>
      </c>
      <c r="E185" s="1">
        <v>132</v>
      </c>
      <c r="F185" s="1"/>
    </row>
    <row r="186" spans="1:6" x14ac:dyDescent="0.2">
      <c r="A186" s="133" t="s">
        <v>551</v>
      </c>
      <c r="B186" s="127" t="str">
        <f>IF('Protokoll E-Befischung'!AT136&lt;&gt;"",'Protokoll E-Befischung'!AT136,"")</f>
        <v/>
      </c>
      <c r="C186" s="84" t="s">
        <v>552</v>
      </c>
      <c r="D186" s="84">
        <f>IF(B185=1,IF(B186&lt;&gt;"",0,1),0)</f>
        <v>0</v>
      </c>
      <c r="E186" s="84">
        <v>132</v>
      </c>
    </row>
    <row r="187" spans="1:6" x14ac:dyDescent="0.2">
      <c r="A187" s="110" t="s">
        <v>558</v>
      </c>
      <c r="B187" s="147">
        <f>IF(C187=TRUE,1,0)</f>
        <v>0</v>
      </c>
      <c r="C187" s="116" t="b">
        <v>0</v>
      </c>
      <c r="D187" s="138">
        <v>0</v>
      </c>
    </row>
    <row r="188" spans="1:6" x14ac:dyDescent="0.2">
      <c r="A188" s="110" t="s">
        <v>559</v>
      </c>
      <c r="B188" s="147">
        <f>IF(C188=TRUE,1,0)</f>
        <v>0</v>
      </c>
      <c r="C188" s="116" t="b">
        <v>0</v>
      </c>
      <c r="D188" s="110">
        <v>0</v>
      </c>
    </row>
    <row r="189" spans="1:6" x14ac:dyDescent="0.2">
      <c r="A189" s="110" t="s">
        <v>560</v>
      </c>
      <c r="B189" s="147">
        <f>IF(C189=TRUE,1,0)</f>
        <v>0</v>
      </c>
      <c r="C189" s="116" t="b">
        <v>0</v>
      </c>
      <c r="D189" s="110">
        <v>0</v>
      </c>
    </row>
    <row r="190" spans="1:6" x14ac:dyDescent="0.2">
      <c r="A190" s="133" t="s">
        <v>561</v>
      </c>
      <c r="B190" s="127">
        <f>IF(C190=TRUE,1,0)</f>
        <v>0</v>
      </c>
      <c r="C190" s="126" t="b">
        <v>0</v>
      </c>
      <c r="D190" s="133">
        <v>0</v>
      </c>
      <c r="E190" s="84"/>
    </row>
    <row r="191" spans="1:6" x14ac:dyDescent="0.2">
      <c r="A191" s="137" t="s">
        <v>562</v>
      </c>
      <c r="B191" s="132" t="str">
        <f>IF('Protokoll E-Befischung'!L142&lt;&gt;"",'Protokoll E-Befischung'!L142,"")</f>
        <v/>
      </c>
      <c r="C191" s="86" t="s">
        <v>563</v>
      </c>
      <c r="D191" s="86">
        <f>IF(B191&lt;&gt;"",0,1)</f>
        <v>1</v>
      </c>
      <c r="E191" s="86">
        <v>138</v>
      </c>
    </row>
    <row r="192" spans="1:6" x14ac:dyDescent="0.2">
      <c r="A192" s="110" t="s">
        <v>576</v>
      </c>
      <c r="B192" s="117" t="str">
        <f>IF('Protokoll E-Befischung'!C146&lt;&gt;"",'Protokoll E-Befischung'!C146,"")</f>
        <v/>
      </c>
      <c r="C192" t="s">
        <v>564</v>
      </c>
      <c r="D192" s="110">
        <v>0</v>
      </c>
    </row>
    <row r="193" spans="1:5" x14ac:dyDescent="0.2">
      <c r="A193" s="110" t="s">
        <v>577</v>
      </c>
      <c r="B193" s="117" t="str">
        <f>IF('Protokoll E-Befischung'!L146&lt;&gt;"",'Protokoll E-Befischung'!L146,"")</f>
        <v/>
      </c>
      <c r="C193" t="s">
        <v>565</v>
      </c>
      <c r="D193" s="110">
        <v>0</v>
      </c>
    </row>
    <row r="194" spans="1:5" x14ac:dyDescent="0.2">
      <c r="A194" s="110" t="s">
        <v>578</v>
      </c>
      <c r="B194" s="117" t="str">
        <f>IF('Protokoll E-Befischung'!Y146&lt;&gt;"",'Protokoll E-Befischung'!Y146,"")</f>
        <v/>
      </c>
      <c r="C194" t="s">
        <v>566</v>
      </c>
      <c r="D194" s="110">
        <v>0</v>
      </c>
    </row>
    <row r="195" spans="1:5" x14ac:dyDescent="0.2">
      <c r="A195" t="s">
        <v>579</v>
      </c>
      <c r="B195" s="117" t="str">
        <f>IF('Protokoll E-Befischung'!AB146&lt;&gt;"",'Protokoll E-Befischung'!AB146,"")</f>
        <v/>
      </c>
      <c r="C195" t="s">
        <v>567</v>
      </c>
      <c r="D195" s="110">
        <v>0</v>
      </c>
    </row>
    <row r="196" spans="1:5" x14ac:dyDescent="0.2">
      <c r="A196" t="s">
        <v>580</v>
      </c>
      <c r="B196" s="117" t="str">
        <f>IF('Protokoll E-Befischung'!AK146&lt;&gt;"",'Protokoll E-Befischung'!AK146,"")</f>
        <v/>
      </c>
      <c r="C196" t="s">
        <v>568</v>
      </c>
      <c r="D196" s="110">
        <v>0</v>
      </c>
    </row>
    <row r="197" spans="1:5" x14ac:dyDescent="0.2">
      <c r="A197" t="s">
        <v>581</v>
      </c>
      <c r="B197" s="117" t="str">
        <f>IF('Protokoll E-Befischung'!AX146&lt;&gt;"",'Protokoll E-Befischung'!AX146,"")</f>
        <v/>
      </c>
      <c r="C197" t="s">
        <v>569</v>
      </c>
      <c r="D197" s="110">
        <v>0</v>
      </c>
    </row>
    <row r="198" spans="1:5" x14ac:dyDescent="0.2">
      <c r="A198" t="s">
        <v>582</v>
      </c>
      <c r="B198" s="117" t="str">
        <f>IF('Protokoll E-Befischung'!C147&lt;&gt;"",'Protokoll E-Befischung'!C147,"")</f>
        <v/>
      </c>
      <c r="C198" t="s">
        <v>570</v>
      </c>
      <c r="D198" s="110">
        <v>0</v>
      </c>
    </row>
    <row r="199" spans="1:5" x14ac:dyDescent="0.2">
      <c r="A199" t="s">
        <v>583</v>
      </c>
      <c r="B199" s="117" t="str">
        <f>IF('Protokoll E-Befischung'!L147&lt;&gt;"",'Protokoll E-Befischung'!L147,"")</f>
        <v/>
      </c>
      <c r="C199" t="s">
        <v>571</v>
      </c>
      <c r="D199" s="110">
        <v>0</v>
      </c>
    </row>
    <row r="200" spans="1:5" x14ac:dyDescent="0.2">
      <c r="A200" t="s">
        <v>584</v>
      </c>
      <c r="B200" s="117" t="str">
        <f>IF('Protokoll E-Befischung'!Y147&lt;&gt;"",'Protokoll E-Befischung'!Y147,"")</f>
        <v/>
      </c>
      <c r="C200" t="s">
        <v>572</v>
      </c>
      <c r="D200" s="110">
        <v>0</v>
      </c>
    </row>
    <row r="201" spans="1:5" x14ac:dyDescent="0.2">
      <c r="A201" t="s">
        <v>585</v>
      </c>
      <c r="B201" s="117" t="str">
        <f>IF('Protokoll E-Befischung'!AB147&lt;&gt;"",'Protokoll E-Befischung'!AB147,"")</f>
        <v/>
      </c>
      <c r="C201" t="s">
        <v>573</v>
      </c>
      <c r="D201" s="110">
        <v>0</v>
      </c>
    </row>
    <row r="202" spans="1:5" x14ac:dyDescent="0.2">
      <c r="A202" t="s">
        <v>586</v>
      </c>
      <c r="B202" s="117" t="str">
        <f>IF('Protokoll E-Befischung'!AK147&lt;&gt;"",'Protokoll E-Befischung'!AK147,"")</f>
        <v/>
      </c>
      <c r="C202" t="s">
        <v>574</v>
      </c>
      <c r="D202" s="110">
        <v>0</v>
      </c>
    </row>
    <row r="203" spans="1:5" x14ac:dyDescent="0.2">
      <c r="A203" s="84" t="s">
        <v>587</v>
      </c>
      <c r="B203" s="127" t="str">
        <f>IF('Protokoll E-Befischung'!AX147&lt;&gt;"",'Protokoll E-Befischung'!AX147,"")</f>
        <v/>
      </c>
      <c r="C203" s="84" t="s">
        <v>575</v>
      </c>
      <c r="D203" s="84">
        <v>0</v>
      </c>
      <c r="E203" s="84"/>
    </row>
    <row r="204" spans="1:5" x14ac:dyDescent="0.2">
      <c r="A204" s="137" t="s">
        <v>588</v>
      </c>
      <c r="B204" s="132" t="str">
        <f>IF('Protokoll E-Befischung'!C151&lt;&gt;"",'Protokoll E-Befischung'!C151,"")</f>
        <v/>
      </c>
      <c r="C204" s="86" t="s">
        <v>589</v>
      </c>
      <c r="D204" s="137">
        <v>0</v>
      </c>
      <c r="E204" s="86"/>
    </row>
    <row r="205" spans="1:5" x14ac:dyDescent="0.2">
      <c r="A205" s="110" t="s">
        <v>590</v>
      </c>
      <c r="B205" s="117" t="str">
        <f>IF('Protokoll E-Befischung'!K161&lt;&gt;"",'Protokoll E-Befischung'!K161,"")</f>
        <v/>
      </c>
      <c r="C205" t="s">
        <v>598</v>
      </c>
      <c r="D205">
        <f t="shared" ref="D205:D211" si="9">IF(B205&lt;&gt;"",0,1)</f>
        <v>1</v>
      </c>
      <c r="E205">
        <v>159</v>
      </c>
    </row>
    <row r="206" spans="1:5" x14ac:dyDescent="0.2">
      <c r="A206" s="110" t="s">
        <v>591</v>
      </c>
      <c r="B206" s="117" t="str">
        <f>IF('Protokoll E-Befischung'!X161&lt;&gt;"",'Protokoll E-Befischung'!X161,"")</f>
        <v/>
      </c>
      <c r="C206" t="s">
        <v>599</v>
      </c>
      <c r="D206">
        <f t="shared" si="9"/>
        <v>1</v>
      </c>
      <c r="E206">
        <v>159</v>
      </c>
    </row>
    <row r="207" spans="1:5" x14ac:dyDescent="0.2">
      <c r="A207" t="s">
        <v>592</v>
      </c>
      <c r="B207" s="117" t="str">
        <f>IF('Protokoll E-Befischung'!AI161&lt;&gt;"",'Protokoll E-Befischung'!AI161,"")</f>
        <v/>
      </c>
      <c r="C207" t="s">
        <v>600</v>
      </c>
      <c r="D207">
        <f t="shared" si="9"/>
        <v>1</v>
      </c>
      <c r="E207">
        <v>159</v>
      </c>
    </row>
    <row r="208" spans="1:5" x14ac:dyDescent="0.2">
      <c r="A208" t="s">
        <v>593</v>
      </c>
      <c r="B208" s="117" t="str">
        <f>IF('Protokoll E-Befischung'!AV161&lt;&gt;"",'Protokoll E-Befischung'!AV161,"")</f>
        <v/>
      </c>
      <c r="C208" t="s">
        <v>601</v>
      </c>
      <c r="D208">
        <f t="shared" si="9"/>
        <v>1</v>
      </c>
      <c r="E208">
        <v>159</v>
      </c>
    </row>
    <row r="209" spans="1:5" x14ac:dyDescent="0.2">
      <c r="A209" t="s">
        <v>595</v>
      </c>
      <c r="B209" s="117" t="str">
        <f>IF('Protokoll E-Befischung'!K164&lt;&gt;"",'Protokoll E-Befischung'!K164,"")</f>
        <v/>
      </c>
      <c r="C209" t="s">
        <v>602</v>
      </c>
      <c r="D209">
        <f>IF(OR(B209&lt;&gt;"",B212&lt;&gt;""),0,1)</f>
        <v>1</v>
      </c>
      <c r="E209">
        <v>162</v>
      </c>
    </row>
    <row r="210" spans="1:5" x14ac:dyDescent="0.2">
      <c r="A210" t="s">
        <v>594</v>
      </c>
      <c r="B210" s="117" t="str">
        <f>IF('Protokoll E-Befischung'!AF164&lt;&gt;"",'Protokoll E-Befischung'!AF164,"")</f>
        <v/>
      </c>
      <c r="C210" t="s">
        <v>603</v>
      </c>
      <c r="D210">
        <f t="shared" si="9"/>
        <v>1</v>
      </c>
      <c r="E210">
        <v>162</v>
      </c>
    </row>
    <row r="211" spans="1:5" x14ac:dyDescent="0.2">
      <c r="A211" t="s">
        <v>596</v>
      </c>
      <c r="B211" s="117" t="str">
        <f>IF('Protokoll E-Befischung'!AV164&lt;&gt;"",'Protokoll E-Befischung'!AV164,"")</f>
        <v/>
      </c>
      <c r="C211" t="s">
        <v>604</v>
      </c>
      <c r="D211">
        <f t="shared" si="9"/>
        <v>1</v>
      </c>
      <c r="E211">
        <v>162</v>
      </c>
    </row>
    <row r="212" spans="1:5" x14ac:dyDescent="0.2">
      <c r="A212" s="84" t="s">
        <v>597</v>
      </c>
      <c r="B212" s="127" t="str">
        <f>IF('Protokoll E-Befischung'!K166&lt;&gt;"",'Protokoll E-Befischung'!K166,"")</f>
        <v/>
      </c>
      <c r="C212" s="84" t="s">
        <v>605</v>
      </c>
      <c r="D212" s="84">
        <f>IF(OR(B209&lt;&gt;"",B212&lt;&gt;""),0,1)</f>
        <v>1</v>
      </c>
      <c r="E212" s="84">
        <v>162</v>
      </c>
    </row>
    <row r="213" spans="1:5" x14ac:dyDescent="0.2">
      <c r="A213" s="110" t="s">
        <v>619</v>
      </c>
      <c r="B213" s="147">
        <f>IF(C213=TRUE,1,0)</f>
        <v>0</v>
      </c>
      <c r="C213" s="116" t="b">
        <v>0</v>
      </c>
      <c r="D213" s="138">
        <v>0</v>
      </c>
    </row>
    <row r="214" spans="1:5" x14ac:dyDescent="0.2">
      <c r="A214" s="133" t="s">
        <v>620</v>
      </c>
      <c r="B214" s="127">
        <f>IF(C214=TRUE,1,0)</f>
        <v>0</v>
      </c>
      <c r="C214" s="126" t="b">
        <v>0</v>
      </c>
      <c r="D214" s="133">
        <v>0</v>
      </c>
      <c r="E214" s="84"/>
    </row>
    <row r="215" spans="1:5" x14ac:dyDescent="0.2">
      <c r="A215" s="110" t="s">
        <v>622</v>
      </c>
      <c r="B215" s="117" t="str">
        <f>IF('Protokoll E-Befischung'!S176&lt;&gt;"",'Protokoll E-Befischung'!S176,"")</f>
        <v/>
      </c>
      <c r="C215" t="s">
        <v>621</v>
      </c>
      <c r="D215">
        <f>IF('Protokoll E-Befischung'!S176&lt;&gt;"",0,1)</f>
        <v>1</v>
      </c>
      <c r="E215" s="110">
        <v>172</v>
      </c>
    </row>
    <row r="216" spans="1:5" x14ac:dyDescent="0.2">
      <c r="A216" s="133" t="s">
        <v>634</v>
      </c>
      <c r="B216" s="127" t="str">
        <f>IF('Protokoll E-Befischung'!Y176&lt;&gt;"",'Protokoll E-Befischung'!Y176,"")</f>
        <v/>
      </c>
      <c r="C216" s="84" t="s">
        <v>636</v>
      </c>
      <c r="D216" s="84">
        <f>IF(OR(B215=0,B215=""),0,IF(B216&lt;&gt;"",0,1))</f>
        <v>0</v>
      </c>
      <c r="E216" s="84">
        <v>172</v>
      </c>
    </row>
    <row r="217" spans="1:5" x14ac:dyDescent="0.2">
      <c r="A217" t="s">
        <v>624</v>
      </c>
      <c r="B217" s="117">
        <f>IF(C217=TRUE,1,0)</f>
        <v>0</v>
      </c>
      <c r="C217" s="116" t="b">
        <v>0</v>
      </c>
      <c r="D217">
        <f>IF(OR(B215=0,B215="",SUM(B217:B218)&lt;&gt;0),0,1)</f>
        <v>0</v>
      </c>
      <c r="E217" s="110">
        <v>172</v>
      </c>
    </row>
    <row r="218" spans="1:5" x14ac:dyDescent="0.2">
      <c r="A218" s="84" t="s">
        <v>623</v>
      </c>
      <c r="B218" s="127">
        <f>IF(C218=TRUE,1,0)</f>
        <v>0</v>
      </c>
      <c r="C218" s="126" t="b">
        <v>0</v>
      </c>
      <c r="D218" s="84">
        <v>0</v>
      </c>
      <c r="E218" s="84"/>
    </row>
    <row r="219" spans="1:5" x14ac:dyDescent="0.2">
      <c r="A219" t="s">
        <v>625</v>
      </c>
      <c r="B219" s="117">
        <f>IF(C219=TRUE,1,0)</f>
        <v>0</v>
      </c>
      <c r="C219" s="116" t="b">
        <v>0</v>
      </c>
      <c r="D219">
        <f>IF(OR(B215=0,B215="",SUM(B219:B221)&lt;&gt;0),0,1)</f>
        <v>0</v>
      </c>
      <c r="E219">
        <v>172</v>
      </c>
    </row>
    <row r="220" spans="1:5" x14ac:dyDescent="0.2">
      <c r="A220" t="s">
        <v>626</v>
      </c>
      <c r="B220" s="117">
        <f>IF(C220=TRUE,1,0)</f>
        <v>0</v>
      </c>
      <c r="C220" s="116" t="b">
        <v>0</v>
      </c>
      <c r="D220">
        <v>0</v>
      </c>
    </row>
    <row r="221" spans="1:5" x14ac:dyDescent="0.2">
      <c r="A221" s="84" t="s">
        <v>627</v>
      </c>
      <c r="B221" s="127">
        <f>IF(C221=TRUE,1,0)</f>
        <v>0</v>
      </c>
      <c r="C221" s="126" t="b">
        <v>0</v>
      </c>
      <c r="D221" s="84">
        <v>0</v>
      </c>
      <c r="E221" s="84"/>
    </row>
    <row r="222" spans="1:5" x14ac:dyDescent="0.2">
      <c r="A222" s="110" t="s">
        <v>628</v>
      </c>
      <c r="B222" s="117" t="str">
        <f>IF('Protokoll E-Befischung'!S179&lt;&gt;"",'Protokoll E-Befischung'!S179,"")</f>
        <v/>
      </c>
      <c r="C222" t="s">
        <v>637</v>
      </c>
      <c r="D222">
        <f>IF('Protokoll E-Befischung'!S179&lt;&gt;"",0,1)</f>
        <v>1</v>
      </c>
      <c r="E222">
        <v>172</v>
      </c>
    </row>
    <row r="223" spans="1:5" x14ac:dyDescent="0.2">
      <c r="A223" s="133" t="s">
        <v>635</v>
      </c>
      <c r="B223" s="127" t="str">
        <f>IF('Protokoll E-Befischung'!Y179&lt;&gt;"",'Protokoll E-Befischung'!Y179,"")</f>
        <v/>
      </c>
      <c r="C223" s="84" t="s">
        <v>638</v>
      </c>
      <c r="D223" s="84">
        <f>IF(OR(B222=0,B222=""),0,IF(B223&lt;&gt;"",0,1))</f>
        <v>0</v>
      </c>
      <c r="E223" s="84">
        <v>172</v>
      </c>
    </row>
    <row r="224" spans="1:5" x14ac:dyDescent="0.2">
      <c r="A224" t="s">
        <v>629</v>
      </c>
      <c r="B224" s="117">
        <f>IF(C224=TRUE,1,0)</f>
        <v>0</v>
      </c>
      <c r="C224" s="116" t="b">
        <v>0</v>
      </c>
      <c r="D224">
        <f>IF(OR(B222=0,B222="",SUM(B224:B225)&lt;&gt;0),0,1)</f>
        <v>0</v>
      </c>
      <c r="E224">
        <v>172</v>
      </c>
    </row>
    <row r="225" spans="1:14" x14ac:dyDescent="0.2">
      <c r="A225" s="84" t="s">
        <v>630</v>
      </c>
      <c r="B225" s="127">
        <f>IF(C225=TRUE,1,0)</f>
        <v>0</v>
      </c>
      <c r="C225" s="126" t="b">
        <v>0</v>
      </c>
      <c r="D225" s="84">
        <v>0</v>
      </c>
      <c r="E225" s="84"/>
    </row>
    <row r="226" spans="1:14" x14ac:dyDescent="0.2">
      <c r="A226" t="s">
        <v>631</v>
      </c>
      <c r="B226" s="117">
        <f>IF(C226=TRUE,1,0)</f>
        <v>0</v>
      </c>
      <c r="C226" s="116" t="b">
        <v>0</v>
      </c>
      <c r="D226">
        <f>IF(OR(B222=0,B222="",SUM(B226:B228)&lt;&gt;0),0,1)</f>
        <v>0</v>
      </c>
      <c r="E226">
        <v>172</v>
      </c>
    </row>
    <row r="227" spans="1:14" x14ac:dyDescent="0.2">
      <c r="A227" t="s">
        <v>632</v>
      </c>
      <c r="B227" s="117">
        <f>IF(C227=TRUE,1,0)</f>
        <v>0</v>
      </c>
      <c r="C227" s="116" t="b">
        <v>0</v>
      </c>
      <c r="D227">
        <v>0</v>
      </c>
    </row>
    <row r="228" spans="1:14" x14ac:dyDescent="0.2">
      <c r="A228" s="84" t="s">
        <v>633</v>
      </c>
      <c r="B228" s="127">
        <f>IF(C228=TRUE,1,0)</f>
        <v>0</v>
      </c>
      <c r="C228" s="126" t="b">
        <v>0</v>
      </c>
      <c r="D228" s="84">
        <v>0</v>
      </c>
      <c r="E228" s="84"/>
    </row>
    <row r="229" spans="1:14" x14ac:dyDescent="0.2">
      <c r="A229" s="110" t="s">
        <v>763</v>
      </c>
      <c r="B229" s="117" t="str">
        <f>IF('Protokoll E-Befischung'!C183&lt;&gt;"",'Protokoll E-Befischung'!C183,"")</f>
        <v/>
      </c>
      <c r="C229" t="s">
        <v>764</v>
      </c>
      <c r="D229" s="110">
        <v>0</v>
      </c>
      <c r="E229" s="162">
        <f>SUM(D2:D229)</f>
        <v>60</v>
      </c>
    </row>
    <row r="230" spans="1:14" x14ac:dyDescent="0.2">
      <c r="A230" s="110" t="s">
        <v>776</v>
      </c>
      <c r="B230" s="166" t="s">
        <v>777</v>
      </c>
      <c r="C230" s="166" t="s">
        <v>778</v>
      </c>
      <c r="D230" s="166" t="s">
        <v>779</v>
      </c>
      <c r="E230" s="166" t="s">
        <v>780</v>
      </c>
      <c r="F230" s="166" t="s">
        <v>781</v>
      </c>
      <c r="G230" s="166" t="s">
        <v>782</v>
      </c>
      <c r="H230" s="166" t="s">
        <v>783</v>
      </c>
      <c r="I230" s="166" t="s">
        <v>784</v>
      </c>
      <c r="J230" s="166" t="s">
        <v>785</v>
      </c>
      <c r="K230" s="166" t="s">
        <v>786</v>
      </c>
      <c r="L230" s="166" t="s">
        <v>787</v>
      </c>
      <c r="M230" s="166" t="s">
        <v>788</v>
      </c>
      <c r="N230" s="166" t="s">
        <v>789</v>
      </c>
    </row>
    <row r="231" spans="1:14" x14ac:dyDescent="0.2">
      <c r="A231" s="110" t="s">
        <v>775</v>
      </c>
      <c r="B231" t="s">
        <v>152</v>
      </c>
      <c r="C231" t="s">
        <v>153</v>
      </c>
      <c r="D231" t="s">
        <v>765</v>
      </c>
      <c r="E231" t="s">
        <v>768</v>
      </c>
      <c r="F231" t="s">
        <v>769</v>
      </c>
      <c r="G231" t="s">
        <v>770</v>
      </c>
      <c r="H231" t="s">
        <v>771</v>
      </c>
      <c r="I231" t="s">
        <v>772</v>
      </c>
      <c r="J231" t="s">
        <v>773</v>
      </c>
      <c r="K231" t="s">
        <v>774</v>
      </c>
      <c r="L231" t="s">
        <v>158</v>
      </c>
      <c r="M231" t="s">
        <v>766</v>
      </c>
      <c r="N231" t="s">
        <v>767</v>
      </c>
    </row>
    <row r="232" spans="1:14" x14ac:dyDescent="0.2">
      <c r="A232" s="166">
        <v>194</v>
      </c>
      <c r="B232" s="117" t="str">
        <f>IF('Protokoll E-Befischung'!C194&lt;&gt;"",'Protokoll E-Befischung'!C194,"")</f>
        <v/>
      </c>
      <c r="C232" s="150" t="str">
        <f>IF('Protokoll E-Befischung'!R194&lt;&gt;"",'Protokoll E-Befischung'!R194,"")</f>
        <v/>
      </c>
      <c r="D232" s="150" t="str">
        <f>IF('Protokoll E-Befischung'!U194&lt;&gt;"",'Protokoll E-Befischung'!U194,"")</f>
        <v/>
      </c>
      <c r="E232" s="150" t="str">
        <f>IF('Protokoll E-Befischung'!X194&lt;&gt;"",'Protokoll E-Befischung'!X194,"")</f>
        <v/>
      </c>
      <c r="F232" s="150" t="str">
        <f>IF('Protokoll E-Befischung'!AA194&lt;&gt;"",'Protokoll E-Befischung'!AA194,"")</f>
        <v/>
      </c>
      <c r="G232" s="150" t="str">
        <f>IF('Protokoll E-Befischung'!AC194&lt;&gt;"",'Protokoll E-Befischung'!AC194,"")</f>
        <v/>
      </c>
      <c r="H232" s="150" t="str">
        <f>IF('Protokoll E-Befischung'!AF194&lt;&gt;"",'Protokoll E-Befischung'!AF194,"")</f>
        <v/>
      </c>
      <c r="I232" s="150" t="str">
        <f>IF('Protokoll E-Befischung'!AI194&lt;&gt;"",'Protokoll E-Befischung'!AI194,"")</f>
        <v/>
      </c>
      <c r="J232" s="150" t="str">
        <f>IF('Protokoll E-Befischung'!AK194&lt;&gt;"",'Protokoll E-Befischung'!AK194,"")</f>
        <v/>
      </c>
      <c r="K232" s="150" t="str">
        <f>IF('Protokoll E-Befischung'!AN194&lt;&gt;"",'Protokoll E-Befischung'!AN194,"")</f>
        <v/>
      </c>
      <c r="L232" s="150" t="str">
        <f>IF('Protokoll E-Befischung'!AQ194&lt;&gt;"",'Protokoll E-Befischung'!AQ194,"")</f>
        <v/>
      </c>
      <c r="M232" s="150" t="str">
        <f>IF('Protokoll E-Befischung'!AT194&lt;&gt;"",'Protokoll E-Befischung'!AT194,"")</f>
        <v/>
      </c>
      <c r="N232" s="150" t="str">
        <f>IF('Protokoll E-Befischung'!AW194&lt;&gt;"",'Protokoll E-Befischung'!AW194,"")</f>
        <v/>
      </c>
    </row>
    <row r="233" spans="1:14" x14ac:dyDescent="0.2">
      <c r="A233" s="166">
        <v>195</v>
      </c>
      <c r="B233" s="117" t="str">
        <f>IF('Protokoll E-Befischung'!C195&lt;&gt;"",'Protokoll E-Befischung'!C195,"")</f>
        <v/>
      </c>
      <c r="C233" s="150" t="str">
        <f>IF('Protokoll E-Befischung'!R195&lt;&gt;"",'Protokoll E-Befischung'!R195,"")</f>
        <v/>
      </c>
      <c r="D233" s="150" t="str">
        <f>IF('Protokoll E-Befischung'!U195&lt;&gt;"",'Protokoll E-Befischung'!U195,"")</f>
        <v/>
      </c>
      <c r="E233" s="150" t="str">
        <f>IF('Protokoll E-Befischung'!X195&lt;&gt;"",'Protokoll E-Befischung'!X195,"")</f>
        <v/>
      </c>
      <c r="F233" s="150" t="str">
        <f>IF('Protokoll E-Befischung'!AA195&lt;&gt;"",'Protokoll E-Befischung'!AA195,"")</f>
        <v/>
      </c>
      <c r="G233" s="150" t="str">
        <f>IF('Protokoll E-Befischung'!AC195&lt;&gt;"",'Protokoll E-Befischung'!AC195,"")</f>
        <v/>
      </c>
      <c r="H233" s="150" t="str">
        <f>IF('Protokoll E-Befischung'!AF195&lt;&gt;"",'Protokoll E-Befischung'!AF195,"")</f>
        <v/>
      </c>
      <c r="I233" s="150" t="str">
        <f>IF('Protokoll E-Befischung'!AI195&lt;&gt;"",'Protokoll E-Befischung'!AI195,"")</f>
        <v/>
      </c>
      <c r="J233" s="150" t="str">
        <f>IF('Protokoll E-Befischung'!AK195&lt;&gt;"",'Protokoll E-Befischung'!AK195,"")</f>
        <v/>
      </c>
      <c r="K233" s="150" t="str">
        <f>IF('Protokoll E-Befischung'!AN195&lt;&gt;"",'Protokoll E-Befischung'!AN195,"")</f>
        <v/>
      </c>
      <c r="L233" s="150" t="str">
        <f>IF('Protokoll E-Befischung'!AQ195&lt;&gt;"",'Protokoll E-Befischung'!AQ195,"")</f>
        <v/>
      </c>
      <c r="M233" s="150" t="str">
        <f>IF('Protokoll E-Befischung'!AT195&lt;&gt;"",'Protokoll E-Befischung'!AT195,"")</f>
        <v/>
      </c>
      <c r="N233" s="150" t="str">
        <f>IF('Protokoll E-Befischung'!AW195&lt;&gt;"",'Protokoll E-Befischung'!AW195,"")</f>
        <v/>
      </c>
    </row>
    <row r="234" spans="1:14" x14ac:dyDescent="0.2">
      <c r="A234" s="166">
        <v>196</v>
      </c>
      <c r="B234" s="117" t="str">
        <f>IF('Protokoll E-Befischung'!C196&lt;&gt;"",'Protokoll E-Befischung'!C196,"")</f>
        <v/>
      </c>
      <c r="C234" s="150" t="str">
        <f>IF('Protokoll E-Befischung'!R196&lt;&gt;"",'Protokoll E-Befischung'!R196,"")</f>
        <v/>
      </c>
      <c r="D234" s="150" t="str">
        <f>IF('Protokoll E-Befischung'!U196&lt;&gt;"",'Protokoll E-Befischung'!U196,"")</f>
        <v/>
      </c>
      <c r="E234" s="150" t="str">
        <f>IF('Protokoll E-Befischung'!X196&lt;&gt;"",'Protokoll E-Befischung'!X196,"")</f>
        <v/>
      </c>
      <c r="F234" s="150" t="str">
        <f>IF('Protokoll E-Befischung'!AA196&lt;&gt;"",'Protokoll E-Befischung'!AA196,"")</f>
        <v/>
      </c>
      <c r="G234" s="150" t="str">
        <f>IF('Protokoll E-Befischung'!AC196&lt;&gt;"",'Protokoll E-Befischung'!AC196,"")</f>
        <v/>
      </c>
      <c r="H234" s="150" t="str">
        <f>IF('Protokoll E-Befischung'!AF196&lt;&gt;"",'Protokoll E-Befischung'!AF196,"")</f>
        <v/>
      </c>
      <c r="I234" s="150" t="str">
        <f>IF('Protokoll E-Befischung'!AI196&lt;&gt;"",'Protokoll E-Befischung'!AI196,"")</f>
        <v/>
      </c>
      <c r="J234" s="150" t="str">
        <f>IF('Protokoll E-Befischung'!AK196&lt;&gt;"",'Protokoll E-Befischung'!AK196,"")</f>
        <v/>
      </c>
      <c r="K234" s="150" t="str">
        <f>IF('Protokoll E-Befischung'!AN196&lt;&gt;"",'Protokoll E-Befischung'!AN196,"")</f>
        <v/>
      </c>
      <c r="L234" s="150" t="str">
        <f>IF('Protokoll E-Befischung'!AQ196&lt;&gt;"",'Protokoll E-Befischung'!AQ196,"")</f>
        <v/>
      </c>
      <c r="M234" s="150" t="str">
        <f>IF('Protokoll E-Befischung'!AT196&lt;&gt;"",'Protokoll E-Befischung'!AT196,"")</f>
        <v/>
      </c>
      <c r="N234" s="150" t="str">
        <f>IF('Protokoll E-Befischung'!AW196&lt;&gt;"",'Protokoll E-Befischung'!AW196,"")</f>
        <v/>
      </c>
    </row>
    <row r="235" spans="1:14" x14ac:dyDescent="0.2">
      <c r="A235" s="166">
        <v>197</v>
      </c>
      <c r="B235" s="117" t="str">
        <f>IF('Protokoll E-Befischung'!C197&lt;&gt;"",'Protokoll E-Befischung'!C197,"")</f>
        <v/>
      </c>
      <c r="C235" s="150" t="str">
        <f>IF('Protokoll E-Befischung'!R197&lt;&gt;"",'Protokoll E-Befischung'!R197,"")</f>
        <v/>
      </c>
      <c r="D235" s="150" t="str">
        <f>IF('Protokoll E-Befischung'!U197&lt;&gt;"",'Protokoll E-Befischung'!U197,"")</f>
        <v/>
      </c>
      <c r="E235" s="150" t="str">
        <f>IF('Protokoll E-Befischung'!X197&lt;&gt;"",'Protokoll E-Befischung'!X197,"")</f>
        <v/>
      </c>
      <c r="F235" s="150" t="str">
        <f>IF('Protokoll E-Befischung'!AA197&lt;&gt;"",'Protokoll E-Befischung'!AA197,"")</f>
        <v/>
      </c>
      <c r="G235" s="150" t="str">
        <f>IF('Protokoll E-Befischung'!AC197&lt;&gt;"",'Protokoll E-Befischung'!AC197,"")</f>
        <v/>
      </c>
      <c r="H235" s="150" t="str">
        <f>IF('Protokoll E-Befischung'!AF197&lt;&gt;"",'Protokoll E-Befischung'!AF197,"")</f>
        <v/>
      </c>
      <c r="I235" s="150" t="str">
        <f>IF('Protokoll E-Befischung'!AI197&lt;&gt;"",'Protokoll E-Befischung'!AI197,"")</f>
        <v/>
      </c>
      <c r="J235" s="150" t="str">
        <f>IF('Protokoll E-Befischung'!AK197&lt;&gt;"",'Protokoll E-Befischung'!AK197,"")</f>
        <v/>
      </c>
      <c r="K235" s="150" t="str">
        <f>IF('Protokoll E-Befischung'!AN197&lt;&gt;"",'Protokoll E-Befischung'!AN197,"")</f>
        <v/>
      </c>
      <c r="L235" s="150" t="str">
        <f>IF('Protokoll E-Befischung'!AQ197&lt;&gt;"",'Protokoll E-Befischung'!AQ197,"")</f>
        <v/>
      </c>
      <c r="M235" s="150" t="str">
        <f>IF('Protokoll E-Befischung'!AT197&lt;&gt;"",'Protokoll E-Befischung'!AT197,"")</f>
        <v/>
      </c>
      <c r="N235" s="150" t="str">
        <f>IF('Protokoll E-Befischung'!AW197&lt;&gt;"",'Protokoll E-Befischung'!AW197,"")</f>
        <v/>
      </c>
    </row>
    <row r="236" spans="1:14" x14ac:dyDescent="0.2">
      <c r="A236" s="166">
        <v>198</v>
      </c>
      <c r="B236" s="117" t="str">
        <f>IF('Protokoll E-Befischung'!C198&lt;&gt;"",'Protokoll E-Befischung'!C198,"")</f>
        <v/>
      </c>
      <c r="C236" s="150" t="str">
        <f>IF('Protokoll E-Befischung'!R198&lt;&gt;"",'Protokoll E-Befischung'!R198,"")</f>
        <v/>
      </c>
      <c r="D236" s="150" t="str">
        <f>IF('Protokoll E-Befischung'!U198&lt;&gt;"",'Protokoll E-Befischung'!U198,"")</f>
        <v/>
      </c>
      <c r="E236" s="150" t="str">
        <f>IF('Protokoll E-Befischung'!X198&lt;&gt;"",'Protokoll E-Befischung'!X198,"")</f>
        <v/>
      </c>
      <c r="F236" s="150" t="str">
        <f>IF('Protokoll E-Befischung'!AA198&lt;&gt;"",'Protokoll E-Befischung'!AA198,"")</f>
        <v/>
      </c>
      <c r="G236" s="150" t="str">
        <f>IF('Protokoll E-Befischung'!AC198&lt;&gt;"",'Protokoll E-Befischung'!AC198,"")</f>
        <v/>
      </c>
      <c r="H236" s="150" t="str">
        <f>IF('Protokoll E-Befischung'!AF198&lt;&gt;"",'Protokoll E-Befischung'!AF198,"")</f>
        <v/>
      </c>
      <c r="I236" s="150" t="str">
        <f>IF('Protokoll E-Befischung'!AI198&lt;&gt;"",'Protokoll E-Befischung'!AI198,"")</f>
        <v/>
      </c>
      <c r="J236" s="150" t="str">
        <f>IF('Protokoll E-Befischung'!AK198&lt;&gt;"",'Protokoll E-Befischung'!AK198,"")</f>
        <v/>
      </c>
      <c r="K236" s="150" t="str">
        <f>IF('Protokoll E-Befischung'!AN198&lt;&gt;"",'Protokoll E-Befischung'!AN198,"")</f>
        <v/>
      </c>
      <c r="L236" s="150" t="str">
        <f>IF('Protokoll E-Befischung'!AQ198&lt;&gt;"",'Protokoll E-Befischung'!AQ198,"")</f>
        <v/>
      </c>
      <c r="M236" s="150" t="str">
        <f>IF('Protokoll E-Befischung'!AT198&lt;&gt;"",'Protokoll E-Befischung'!AT198,"")</f>
        <v/>
      </c>
      <c r="N236" s="150" t="str">
        <f>IF('Protokoll E-Befischung'!AW198&lt;&gt;"",'Protokoll E-Befischung'!AW198,"")</f>
        <v/>
      </c>
    </row>
    <row r="237" spans="1:14" x14ac:dyDescent="0.2">
      <c r="A237" s="166">
        <v>199</v>
      </c>
      <c r="B237" s="117" t="str">
        <f>IF('Protokoll E-Befischung'!C199&lt;&gt;"",'Protokoll E-Befischung'!C199,"")</f>
        <v/>
      </c>
      <c r="C237" s="150" t="str">
        <f>IF('Protokoll E-Befischung'!R199&lt;&gt;"",'Protokoll E-Befischung'!R199,"")</f>
        <v/>
      </c>
      <c r="D237" s="150" t="str">
        <f>IF('Protokoll E-Befischung'!U199&lt;&gt;"",'Protokoll E-Befischung'!U199,"")</f>
        <v/>
      </c>
      <c r="E237" s="150" t="str">
        <f>IF('Protokoll E-Befischung'!X199&lt;&gt;"",'Protokoll E-Befischung'!X199,"")</f>
        <v/>
      </c>
      <c r="F237" s="150" t="str">
        <f>IF('Protokoll E-Befischung'!AA199&lt;&gt;"",'Protokoll E-Befischung'!AA199,"")</f>
        <v/>
      </c>
      <c r="G237" s="150" t="str">
        <f>IF('Protokoll E-Befischung'!AC199&lt;&gt;"",'Protokoll E-Befischung'!AC199,"")</f>
        <v/>
      </c>
      <c r="H237" s="150" t="str">
        <f>IF('Protokoll E-Befischung'!AF199&lt;&gt;"",'Protokoll E-Befischung'!AF199,"")</f>
        <v/>
      </c>
      <c r="I237" s="150" t="str">
        <f>IF('Protokoll E-Befischung'!AI199&lt;&gt;"",'Protokoll E-Befischung'!AI199,"")</f>
        <v/>
      </c>
      <c r="J237" s="150" t="str">
        <f>IF('Protokoll E-Befischung'!AK199&lt;&gt;"",'Protokoll E-Befischung'!AK199,"")</f>
        <v/>
      </c>
      <c r="K237" s="150" t="str">
        <f>IF('Protokoll E-Befischung'!AN199&lt;&gt;"",'Protokoll E-Befischung'!AN199,"")</f>
        <v/>
      </c>
      <c r="L237" s="150" t="str">
        <f>IF('Protokoll E-Befischung'!AQ199&lt;&gt;"",'Protokoll E-Befischung'!AQ199,"")</f>
        <v/>
      </c>
      <c r="M237" s="150" t="str">
        <f>IF('Protokoll E-Befischung'!AT199&lt;&gt;"",'Protokoll E-Befischung'!AT199,"")</f>
        <v/>
      </c>
      <c r="N237" s="150" t="str">
        <f>IF('Protokoll E-Befischung'!AW199&lt;&gt;"",'Protokoll E-Befischung'!AW199,"")</f>
        <v/>
      </c>
    </row>
    <row r="238" spans="1:14" x14ac:dyDescent="0.2">
      <c r="A238" s="166">
        <v>200</v>
      </c>
      <c r="B238" s="117" t="str">
        <f>IF('Protokoll E-Befischung'!C200&lt;&gt;"",'Protokoll E-Befischung'!C200,"")</f>
        <v/>
      </c>
      <c r="C238" s="150" t="str">
        <f>IF('Protokoll E-Befischung'!R200&lt;&gt;"",'Protokoll E-Befischung'!R200,"")</f>
        <v/>
      </c>
      <c r="D238" s="150" t="str">
        <f>IF('Protokoll E-Befischung'!U200&lt;&gt;"",'Protokoll E-Befischung'!U200,"")</f>
        <v/>
      </c>
      <c r="E238" s="150" t="str">
        <f>IF('Protokoll E-Befischung'!X200&lt;&gt;"",'Protokoll E-Befischung'!X200,"")</f>
        <v/>
      </c>
      <c r="F238" s="150" t="str">
        <f>IF('Protokoll E-Befischung'!AA200&lt;&gt;"",'Protokoll E-Befischung'!AA200,"")</f>
        <v/>
      </c>
      <c r="G238" s="150" t="str">
        <f>IF('Protokoll E-Befischung'!AC200&lt;&gt;"",'Protokoll E-Befischung'!AC200,"")</f>
        <v/>
      </c>
      <c r="H238" s="150" t="str">
        <f>IF('Protokoll E-Befischung'!AF200&lt;&gt;"",'Protokoll E-Befischung'!AF200,"")</f>
        <v/>
      </c>
      <c r="I238" s="150" t="str">
        <f>IF('Protokoll E-Befischung'!AI200&lt;&gt;"",'Protokoll E-Befischung'!AI200,"")</f>
        <v/>
      </c>
      <c r="J238" s="150" t="str">
        <f>IF('Protokoll E-Befischung'!AK200&lt;&gt;"",'Protokoll E-Befischung'!AK200,"")</f>
        <v/>
      </c>
      <c r="K238" s="150" t="str">
        <f>IF('Protokoll E-Befischung'!AN200&lt;&gt;"",'Protokoll E-Befischung'!AN200,"")</f>
        <v/>
      </c>
      <c r="L238" s="150" t="str">
        <f>IF('Protokoll E-Befischung'!AQ200&lt;&gt;"",'Protokoll E-Befischung'!AQ200,"")</f>
        <v/>
      </c>
      <c r="M238" s="150" t="str">
        <f>IF('Protokoll E-Befischung'!AT200&lt;&gt;"",'Protokoll E-Befischung'!AT200,"")</f>
        <v/>
      </c>
      <c r="N238" s="150" t="str">
        <f>IF('Protokoll E-Befischung'!AW200&lt;&gt;"",'Protokoll E-Befischung'!AW200,"")</f>
        <v/>
      </c>
    </row>
    <row r="239" spans="1:14" x14ac:dyDescent="0.2">
      <c r="A239" s="166">
        <v>201</v>
      </c>
      <c r="B239" s="117" t="str">
        <f>IF('Protokoll E-Befischung'!C201&lt;&gt;"",'Protokoll E-Befischung'!C201,"")</f>
        <v/>
      </c>
      <c r="C239" s="150" t="str">
        <f>IF('Protokoll E-Befischung'!R201&lt;&gt;"",'Protokoll E-Befischung'!R201,"")</f>
        <v/>
      </c>
      <c r="D239" s="150" t="str">
        <f>IF('Protokoll E-Befischung'!U201&lt;&gt;"",'Protokoll E-Befischung'!U201,"")</f>
        <v/>
      </c>
      <c r="E239" s="150" t="str">
        <f>IF('Protokoll E-Befischung'!X201&lt;&gt;"",'Protokoll E-Befischung'!X201,"")</f>
        <v/>
      </c>
      <c r="F239" s="150" t="str">
        <f>IF('Protokoll E-Befischung'!AA201&lt;&gt;"",'Protokoll E-Befischung'!AA201,"")</f>
        <v/>
      </c>
      <c r="G239" s="150" t="str">
        <f>IF('Protokoll E-Befischung'!AC201&lt;&gt;"",'Protokoll E-Befischung'!AC201,"")</f>
        <v/>
      </c>
      <c r="H239" s="150" t="str">
        <f>IF('Protokoll E-Befischung'!AF201&lt;&gt;"",'Protokoll E-Befischung'!AF201,"")</f>
        <v/>
      </c>
      <c r="I239" s="150" t="str">
        <f>IF('Protokoll E-Befischung'!AI201&lt;&gt;"",'Protokoll E-Befischung'!AI201,"")</f>
        <v/>
      </c>
      <c r="J239" s="150" t="str">
        <f>IF('Protokoll E-Befischung'!AK201&lt;&gt;"",'Protokoll E-Befischung'!AK201,"")</f>
        <v/>
      </c>
      <c r="K239" s="150" t="str">
        <f>IF('Protokoll E-Befischung'!AN201&lt;&gt;"",'Protokoll E-Befischung'!AN201,"")</f>
        <v/>
      </c>
      <c r="L239" s="150" t="str">
        <f>IF('Protokoll E-Befischung'!AQ201&lt;&gt;"",'Protokoll E-Befischung'!AQ201,"")</f>
        <v/>
      </c>
      <c r="M239" s="150" t="str">
        <f>IF('Protokoll E-Befischung'!AT201&lt;&gt;"",'Protokoll E-Befischung'!AT201,"")</f>
        <v/>
      </c>
      <c r="N239" s="150" t="str">
        <f>IF('Protokoll E-Befischung'!AW201&lt;&gt;"",'Protokoll E-Befischung'!AW201,"")</f>
        <v/>
      </c>
    </row>
    <row r="240" spans="1:14" x14ac:dyDescent="0.2">
      <c r="A240" s="166">
        <v>202</v>
      </c>
      <c r="B240" s="117" t="str">
        <f>IF('Protokoll E-Befischung'!C202&lt;&gt;"",'Protokoll E-Befischung'!C202,"")</f>
        <v/>
      </c>
      <c r="C240" s="150" t="str">
        <f>IF('Protokoll E-Befischung'!R202&lt;&gt;"",'Protokoll E-Befischung'!R202,"")</f>
        <v/>
      </c>
      <c r="D240" s="150" t="str">
        <f>IF('Protokoll E-Befischung'!U202&lt;&gt;"",'Protokoll E-Befischung'!U202,"")</f>
        <v/>
      </c>
      <c r="E240" s="150" t="str">
        <f>IF('Protokoll E-Befischung'!X202&lt;&gt;"",'Protokoll E-Befischung'!X202,"")</f>
        <v/>
      </c>
      <c r="F240" s="150" t="str">
        <f>IF('Protokoll E-Befischung'!AA202&lt;&gt;"",'Protokoll E-Befischung'!AA202,"")</f>
        <v/>
      </c>
      <c r="G240" s="150" t="str">
        <f>IF('Protokoll E-Befischung'!AC202&lt;&gt;"",'Protokoll E-Befischung'!AC202,"")</f>
        <v/>
      </c>
      <c r="H240" s="150" t="str">
        <f>IF('Protokoll E-Befischung'!AF202&lt;&gt;"",'Protokoll E-Befischung'!AF202,"")</f>
        <v/>
      </c>
      <c r="I240" s="150" t="str">
        <f>IF('Protokoll E-Befischung'!AI202&lt;&gt;"",'Protokoll E-Befischung'!AI202,"")</f>
        <v/>
      </c>
      <c r="J240" s="150" t="str">
        <f>IF('Protokoll E-Befischung'!AK202&lt;&gt;"",'Protokoll E-Befischung'!AK202,"")</f>
        <v/>
      </c>
      <c r="K240" s="150" t="str">
        <f>IF('Protokoll E-Befischung'!AN202&lt;&gt;"",'Protokoll E-Befischung'!AN202,"")</f>
        <v/>
      </c>
      <c r="L240" s="150" t="str">
        <f>IF('Protokoll E-Befischung'!AQ202&lt;&gt;"",'Protokoll E-Befischung'!AQ202,"")</f>
        <v/>
      </c>
      <c r="M240" s="150" t="str">
        <f>IF('Protokoll E-Befischung'!AT202&lt;&gt;"",'Protokoll E-Befischung'!AT202,"")</f>
        <v/>
      </c>
      <c r="N240" s="150" t="str">
        <f>IF('Protokoll E-Befischung'!AW202&lt;&gt;"",'Protokoll E-Befischung'!AW202,"")</f>
        <v/>
      </c>
    </row>
    <row r="241" spans="1:14" x14ac:dyDescent="0.2">
      <c r="A241" s="166">
        <v>203</v>
      </c>
      <c r="B241" s="117" t="str">
        <f>IF('Protokoll E-Befischung'!C203&lt;&gt;"",'Protokoll E-Befischung'!C203,"")</f>
        <v/>
      </c>
      <c r="C241" s="150" t="str">
        <f>IF('Protokoll E-Befischung'!R203&lt;&gt;"",'Protokoll E-Befischung'!R203,"")</f>
        <v/>
      </c>
      <c r="D241" s="150" t="str">
        <f>IF('Protokoll E-Befischung'!U203&lt;&gt;"",'Protokoll E-Befischung'!U203,"")</f>
        <v/>
      </c>
      <c r="E241" s="150" t="str">
        <f>IF('Protokoll E-Befischung'!X203&lt;&gt;"",'Protokoll E-Befischung'!X203,"")</f>
        <v/>
      </c>
      <c r="F241" s="150" t="str">
        <f>IF('Protokoll E-Befischung'!AA203&lt;&gt;"",'Protokoll E-Befischung'!AA203,"")</f>
        <v/>
      </c>
      <c r="G241" s="150" t="str">
        <f>IF('Protokoll E-Befischung'!AC203&lt;&gt;"",'Protokoll E-Befischung'!AC203,"")</f>
        <v/>
      </c>
      <c r="H241" s="150" t="str">
        <f>IF('Protokoll E-Befischung'!AF203&lt;&gt;"",'Protokoll E-Befischung'!AF203,"")</f>
        <v/>
      </c>
      <c r="I241" s="150" t="str">
        <f>IF('Protokoll E-Befischung'!AI203&lt;&gt;"",'Protokoll E-Befischung'!AI203,"")</f>
        <v/>
      </c>
      <c r="J241" s="150" t="str">
        <f>IF('Protokoll E-Befischung'!AK203&lt;&gt;"",'Protokoll E-Befischung'!AK203,"")</f>
        <v/>
      </c>
      <c r="K241" s="150" t="str">
        <f>IF('Protokoll E-Befischung'!AN203&lt;&gt;"",'Protokoll E-Befischung'!AN203,"")</f>
        <v/>
      </c>
      <c r="L241" s="150" t="str">
        <f>IF('Protokoll E-Befischung'!AQ203&lt;&gt;"",'Protokoll E-Befischung'!AQ203,"")</f>
        <v/>
      </c>
      <c r="M241" s="150" t="str">
        <f>IF('Protokoll E-Befischung'!AT203&lt;&gt;"",'Protokoll E-Befischung'!AT203,"")</f>
        <v/>
      </c>
      <c r="N241" s="150" t="str">
        <f>IF('Protokoll E-Befischung'!AW203&lt;&gt;"",'Protokoll E-Befischung'!AW203,"")</f>
        <v/>
      </c>
    </row>
    <row r="242" spans="1:14" x14ac:dyDescent="0.2">
      <c r="A242" s="166">
        <v>204</v>
      </c>
      <c r="B242" s="117" t="str">
        <f>IF('Protokoll E-Befischung'!C204&lt;&gt;"",'Protokoll E-Befischung'!C204,"")</f>
        <v/>
      </c>
      <c r="C242" s="150" t="str">
        <f>IF('Protokoll E-Befischung'!R204&lt;&gt;"",'Protokoll E-Befischung'!R204,"")</f>
        <v/>
      </c>
      <c r="D242" s="150" t="str">
        <f>IF('Protokoll E-Befischung'!U204&lt;&gt;"",'Protokoll E-Befischung'!U204,"")</f>
        <v/>
      </c>
      <c r="E242" s="150" t="str">
        <f>IF('Protokoll E-Befischung'!X204&lt;&gt;"",'Protokoll E-Befischung'!X204,"")</f>
        <v/>
      </c>
      <c r="F242" s="150" t="str">
        <f>IF('Protokoll E-Befischung'!AA204&lt;&gt;"",'Protokoll E-Befischung'!AA204,"")</f>
        <v/>
      </c>
      <c r="G242" s="150" t="str">
        <f>IF('Protokoll E-Befischung'!AC204&lt;&gt;"",'Protokoll E-Befischung'!AC204,"")</f>
        <v/>
      </c>
      <c r="H242" s="150" t="str">
        <f>IF('Protokoll E-Befischung'!AF204&lt;&gt;"",'Protokoll E-Befischung'!AF204,"")</f>
        <v/>
      </c>
      <c r="I242" s="150" t="str">
        <f>IF('Protokoll E-Befischung'!AI204&lt;&gt;"",'Protokoll E-Befischung'!AI204,"")</f>
        <v/>
      </c>
      <c r="J242" s="150" t="str">
        <f>IF('Protokoll E-Befischung'!AK204&lt;&gt;"",'Protokoll E-Befischung'!AK204,"")</f>
        <v/>
      </c>
      <c r="K242" s="150" t="str">
        <f>IF('Protokoll E-Befischung'!AN204&lt;&gt;"",'Protokoll E-Befischung'!AN204,"")</f>
        <v/>
      </c>
      <c r="L242" s="150" t="str">
        <f>IF('Protokoll E-Befischung'!AQ204&lt;&gt;"",'Protokoll E-Befischung'!AQ204,"")</f>
        <v/>
      </c>
      <c r="M242" s="150" t="str">
        <f>IF('Protokoll E-Befischung'!AT204&lt;&gt;"",'Protokoll E-Befischung'!AT204,"")</f>
        <v/>
      </c>
      <c r="N242" s="150" t="str">
        <f>IF('Protokoll E-Befischung'!AW204&lt;&gt;"",'Protokoll E-Befischung'!AW204,"")</f>
        <v/>
      </c>
    </row>
    <row r="243" spans="1:14" x14ac:dyDescent="0.2">
      <c r="A243" s="166">
        <v>205</v>
      </c>
      <c r="B243" s="117" t="str">
        <f>IF('Protokoll E-Befischung'!C205&lt;&gt;"",'Protokoll E-Befischung'!C205,"")</f>
        <v/>
      </c>
      <c r="C243" s="150" t="str">
        <f>IF('Protokoll E-Befischung'!R205&lt;&gt;"",'Protokoll E-Befischung'!R205,"")</f>
        <v/>
      </c>
      <c r="D243" s="150" t="str">
        <f>IF('Protokoll E-Befischung'!U205&lt;&gt;"",'Protokoll E-Befischung'!U205,"")</f>
        <v/>
      </c>
      <c r="E243" s="150" t="str">
        <f>IF('Protokoll E-Befischung'!X205&lt;&gt;"",'Protokoll E-Befischung'!X205,"")</f>
        <v/>
      </c>
      <c r="F243" s="150" t="str">
        <f>IF('Protokoll E-Befischung'!AA205&lt;&gt;"",'Protokoll E-Befischung'!AA205,"")</f>
        <v/>
      </c>
      <c r="G243" s="150" t="str">
        <f>IF('Protokoll E-Befischung'!AC205&lt;&gt;"",'Protokoll E-Befischung'!AC205,"")</f>
        <v/>
      </c>
      <c r="H243" s="150" t="str">
        <f>IF('Protokoll E-Befischung'!AF205&lt;&gt;"",'Protokoll E-Befischung'!AF205,"")</f>
        <v/>
      </c>
      <c r="I243" s="150" t="str">
        <f>IF('Protokoll E-Befischung'!AI205&lt;&gt;"",'Protokoll E-Befischung'!AI205,"")</f>
        <v/>
      </c>
      <c r="J243" s="150" t="str">
        <f>IF('Protokoll E-Befischung'!AK205&lt;&gt;"",'Protokoll E-Befischung'!AK205,"")</f>
        <v/>
      </c>
      <c r="K243" s="150" t="str">
        <f>IF('Protokoll E-Befischung'!AN205&lt;&gt;"",'Protokoll E-Befischung'!AN205,"")</f>
        <v/>
      </c>
      <c r="L243" s="150" t="str">
        <f>IF('Protokoll E-Befischung'!AQ205&lt;&gt;"",'Protokoll E-Befischung'!AQ205,"")</f>
        <v/>
      </c>
      <c r="M243" s="150" t="str">
        <f>IF('Protokoll E-Befischung'!AT205&lt;&gt;"",'Protokoll E-Befischung'!AT205,"")</f>
        <v/>
      </c>
      <c r="N243" s="150" t="str">
        <f>IF('Protokoll E-Befischung'!AW205&lt;&gt;"",'Protokoll E-Befischung'!AW205,"")</f>
        <v/>
      </c>
    </row>
    <row r="244" spans="1:14" x14ac:dyDescent="0.2">
      <c r="A244" s="166">
        <v>206</v>
      </c>
      <c r="B244" s="117" t="str">
        <f>IF('Protokoll E-Befischung'!C206&lt;&gt;"",'Protokoll E-Befischung'!C206,"")</f>
        <v/>
      </c>
      <c r="C244" s="150" t="str">
        <f>IF('Protokoll E-Befischung'!R206&lt;&gt;"",'Protokoll E-Befischung'!R206,"")</f>
        <v/>
      </c>
      <c r="D244" s="150" t="str">
        <f>IF('Protokoll E-Befischung'!U206&lt;&gt;"",'Protokoll E-Befischung'!U206,"")</f>
        <v/>
      </c>
      <c r="E244" s="150" t="str">
        <f>IF('Protokoll E-Befischung'!X206&lt;&gt;"",'Protokoll E-Befischung'!X206,"")</f>
        <v/>
      </c>
      <c r="F244" s="150" t="str">
        <f>IF('Protokoll E-Befischung'!AA206&lt;&gt;"",'Protokoll E-Befischung'!AA206,"")</f>
        <v/>
      </c>
      <c r="G244" s="150" t="str">
        <f>IF('Protokoll E-Befischung'!AC206&lt;&gt;"",'Protokoll E-Befischung'!AC206,"")</f>
        <v/>
      </c>
      <c r="H244" s="150" t="str">
        <f>IF('Protokoll E-Befischung'!AF206&lt;&gt;"",'Protokoll E-Befischung'!AF206,"")</f>
        <v/>
      </c>
      <c r="I244" s="150" t="str">
        <f>IF('Protokoll E-Befischung'!AI206&lt;&gt;"",'Protokoll E-Befischung'!AI206,"")</f>
        <v/>
      </c>
      <c r="J244" s="150" t="str">
        <f>IF('Protokoll E-Befischung'!AK206&lt;&gt;"",'Protokoll E-Befischung'!AK206,"")</f>
        <v/>
      </c>
      <c r="K244" s="150" t="str">
        <f>IF('Protokoll E-Befischung'!AN206&lt;&gt;"",'Protokoll E-Befischung'!AN206,"")</f>
        <v/>
      </c>
      <c r="L244" s="150" t="str">
        <f>IF('Protokoll E-Befischung'!AQ206&lt;&gt;"",'Protokoll E-Befischung'!AQ206,"")</f>
        <v/>
      </c>
      <c r="M244" s="150" t="str">
        <f>IF('Protokoll E-Befischung'!AT206&lt;&gt;"",'Protokoll E-Befischung'!AT206,"")</f>
        <v/>
      </c>
      <c r="N244" s="150" t="str">
        <f>IF('Protokoll E-Befischung'!AW206&lt;&gt;"",'Protokoll E-Befischung'!AW206,"")</f>
        <v/>
      </c>
    </row>
    <row r="245" spans="1:14" x14ac:dyDescent="0.2">
      <c r="A245" s="166">
        <v>207</v>
      </c>
      <c r="B245" s="117" t="str">
        <f>IF('Protokoll E-Befischung'!C207&lt;&gt;"",'Protokoll E-Befischung'!C207,"")</f>
        <v/>
      </c>
      <c r="C245" s="150" t="str">
        <f>IF('Protokoll E-Befischung'!R207&lt;&gt;"",'Protokoll E-Befischung'!R207,"")</f>
        <v/>
      </c>
      <c r="D245" s="150" t="str">
        <f>IF('Protokoll E-Befischung'!U207&lt;&gt;"",'Protokoll E-Befischung'!U207,"")</f>
        <v/>
      </c>
      <c r="E245" s="150" t="str">
        <f>IF('Protokoll E-Befischung'!X207&lt;&gt;"",'Protokoll E-Befischung'!X207,"")</f>
        <v/>
      </c>
      <c r="F245" s="150" t="str">
        <f>IF('Protokoll E-Befischung'!AA207&lt;&gt;"",'Protokoll E-Befischung'!AA207,"")</f>
        <v/>
      </c>
      <c r="G245" s="150" t="str">
        <f>IF('Protokoll E-Befischung'!AC207&lt;&gt;"",'Protokoll E-Befischung'!AC207,"")</f>
        <v/>
      </c>
      <c r="H245" s="150" t="str">
        <f>IF('Protokoll E-Befischung'!AF207&lt;&gt;"",'Protokoll E-Befischung'!AF207,"")</f>
        <v/>
      </c>
      <c r="I245" s="150" t="str">
        <f>IF('Protokoll E-Befischung'!AI207&lt;&gt;"",'Protokoll E-Befischung'!AI207,"")</f>
        <v/>
      </c>
      <c r="J245" s="150" t="str">
        <f>IF('Protokoll E-Befischung'!AK207&lt;&gt;"",'Protokoll E-Befischung'!AK207,"")</f>
        <v/>
      </c>
      <c r="K245" s="150" t="str">
        <f>IF('Protokoll E-Befischung'!AN207&lt;&gt;"",'Protokoll E-Befischung'!AN207,"")</f>
        <v/>
      </c>
      <c r="L245" s="150" t="str">
        <f>IF('Protokoll E-Befischung'!AQ207&lt;&gt;"",'Protokoll E-Befischung'!AQ207,"")</f>
        <v/>
      </c>
      <c r="M245" s="150" t="str">
        <f>IF('Protokoll E-Befischung'!AT207&lt;&gt;"",'Protokoll E-Befischung'!AT207,"")</f>
        <v/>
      </c>
      <c r="N245" s="150" t="str">
        <f>IF('Protokoll E-Befischung'!AW207&lt;&gt;"",'Protokoll E-Befischung'!AW207,"")</f>
        <v/>
      </c>
    </row>
    <row r="246" spans="1:14" x14ac:dyDescent="0.2">
      <c r="A246" s="166">
        <v>208</v>
      </c>
      <c r="B246" s="117" t="str">
        <f>IF('Protokoll E-Befischung'!C208&lt;&gt;"",'Protokoll E-Befischung'!C208,"")</f>
        <v/>
      </c>
      <c r="C246" s="150" t="str">
        <f>IF('Protokoll E-Befischung'!R208&lt;&gt;"",'Protokoll E-Befischung'!R208,"")</f>
        <v/>
      </c>
      <c r="D246" s="150" t="str">
        <f>IF('Protokoll E-Befischung'!U208&lt;&gt;"",'Protokoll E-Befischung'!U208,"")</f>
        <v/>
      </c>
      <c r="E246" s="150" t="str">
        <f>IF('Protokoll E-Befischung'!X208&lt;&gt;"",'Protokoll E-Befischung'!X208,"")</f>
        <v/>
      </c>
      <c r="F246" s="150" t="str">
        <f>IF('Protokoll E-Befischung'!AA208&lt;&gt;"",'Protokoll E-Befischung'!AA208,"")</f>
        <v/>
      </c>
      <c r="G246" s="150" t="str">
        <f>IF('Protokoll E-Befischung'!AC208&lt;&gt;"",'Protokoll E-Befischung'!AC208,"")</f>
        <v/>
      </c>
      <c r="H246" s="150" t="str">
        <f>IF('Protokoll E-Befischung'!AF208&lt;&gt;"",'Protokoll E-Befischung'!AF208,"")</f>
        <v/>
      </c>
      <c r="I246" s="150" t="str">
        <f>IF('Protokoll E-Befischung'!AI208&lt;&gt;"",'Protokoll E-Befischung'!AI208,"")</f>
        <v/>
      </c>
      <c r="J246" s="150" t="str">
        <f>IF('Protokoll E-Befischung'!AK208&lt;&gt;"",'Protokoll E-Befischung'!AK208,"")</f>
        <v/>
      </c>
      <c r="K246" s="150" t="str">
        <f>IF('Protokoll E-Befischung'!AN208&lt;&gt;"",'Protokoll E-Befischung'!AN208,"")</f>
        <v/>
      </c>
      <c r="L246" s="150" t="str">
        <f>IF('Protokoll E-Befischung'!AQ208&lt;&gt;"",'Protokoll E-Befischung'!AQ208,"")</f>
        <v/>
      </c>
      <c r="M246" s="150" t="str">
        <f>IF('Protokoll E-Befischung'!AT208&lt;&gt;"",'Protokoll E-Befischung'!AT208,"")</f>
        <v/>
      </c>
      <c r="N246" s="150" t="str">
        <f>IF('Protokoll E-Befischung'!AW208&lt;&gt;"",'Protokoll E-Befischung'!AW208,"")</f>
        <v/>
      </c>
    </row>
    <row r="247" spans="1:14" x14ac:dyDescent="0.2">
      <c r="A247" s="166">
        <v>209</v>
      </c>
      <c r="B247" s="117" t="str">
        <f>IF('Protokoll E-Befischung'!C209&lt;&gt;"",'Protokoll E-Befischung'!C209,"")</f>
        <v/>
      </c>
      <c r="C247" s="150" t="str">
        <f>IF('Protokoll E-Befischung'!R209&lt;&gt;"",'Protokoll E-Befischung'!R209,"")</f>
        <v/>
      </c>
      <c r="D247" s="150" t="str">
        <f>IF('Protokoll E-Befischung'!U209&lt;&gt;"",'Protokoll E-Befischung'!U209,"")</f>
        <v/>
      </c>
      <c r="E247" s="150" t="str">
        <f>IF('Protokoll E-Befischung'!X209&lt;&gt;"",'Protokoll E-Befischung'!X209,"")</f>
        <v/>
      </c>
      <c r="F247" s="150" t="str">
        <f>IF('Protokoll E-Befischung'!AA209&lt;&gt;"",'Protokoll E-Befischung'!AA209,"")</f>
        <v/>
      </c>
      <c r="G247" s="150" t="str">
        <f>IF('Protokoll E-Befischung'!AC209&lt;&gt;"",'Protokoll E-Befischung'!AC209,"")</f>
        <v/>
      </c>
      <c r="H247" s="150" t="str">
        <f>IF('Protokoll E-Befischung'!AF209&lt;&gt;"",'Protokoll E-Befischung'!AF209,"")</f>
        <v/>
      </c>
      <c r="I247" s="150" t="str">
        <f>IF('Protokoll E-Befischung'!AI209&lt;&gt;"",'Protokoll E-Befischung'!AI209,"")</f>
        <v/>
      </c>
      <c r="J247" s="150" t="str">
        <f>IF('Protokoll E-Befischung'!AK209&lt;&gt;"",'Protokoll E-Befischung'!AK209,"")</f>
        <v/>
      </c>
      <c r="K247" s="150" t="str">
        <f>IF('Protokoll E-Befischung'!AN209&lt;&gt;"",'Protokoll E-Befischung'!AN209,"")</f>
        <v/>
      </c>
      <c r="L247" s="150" t="str">
        <f>IF('Protokoll E-Befischung'!AQ209&lt;&gt;"",'Protokoll E-Befischung'!AQ209,"")</f>
        <v/>
      </c>
      <c r="M247" s="150" t="str">
        <f>IF('Protokoll E-Befischung'!AT209&lt;&gt;"",'Protokoll E-Befischung'!AT209,"")</f>
        <v/>
      </c>
      <c r="N247" s="150" t="str">
        <f>IF('Protokoll E-Befischung'!AW209&lt;&gt;"",'Protokoll E-Befischung'!AW209,"")</f>
        <v/>
      </c>
    </row>
    <row r="248" spans="1:14" x14ac:dyDescent="0.2">
      <c r="A248" s="166">
        <v>210</v>
      </c>
      <c r="B248" s="117" t="str">
        <f>IF('Protokoll E-Befischung'!C210&lt;&gt;"",'Protokoll E-Befischung'!C210,"")</f>
        <v/>
      </c>
      <c r="C248" s="150" t="str">
        <f>IF('Protokoll E-Befischung'!R210&lt;&gt;"",'Protokoll E-Befischung'!R210,"")</f>
        <v/>
      </c>
      <c r="D248" s="150" t="str">
        <f>IF('Protokoll E-Befischung'!U210&lt;&gt;"",'Protokoll E-Befischung'!U210,"")</f>
        <v/>
      </c>
      <c r="E248" s="150" t="str">
        <f>IF('Protokoll E-Befischung'!X210&lt;&gt;"",'Protokoll E-Befischung'!X210,"")</f>
        <v/>
      </c>
      <c r="F248" s="150" t="str">
        <f>IF('Protokoll E-Befischung'!AA210&lt;&gt;"",'Protokoll E-Befischung'!AA210,"")</f>
        <v/>
      </c>
      <c r="G248" s="150" t="str">
        <f>IF('Protokoll E-Befischung'!AC210&lt;&gt;"",'Protokoll E-Befischung'!AC210,"")</f>
        <v/>
      </c>
      <c r="H248" s="150" t="str">
        <f>IF('Protokoll E-Befischung'!AF210&lt;&gt;"",'Protokoll E-Befischung'!AF210,"")</f>
        <v/>
      </c>
      <c r="I248" s="150" t="str">
        <f>IF('Protokoll E-Befischung'!AI210&lt;&gt;"",'Protokoll E-Befischung'!AI210,"")</f>
        <v/>
      </c>
      <c r="J248" s="150" t="str">
        <f>IF('Protokoll E-Befischung'!AK210&lt;&gt;"",'Protokoll E-Befischung'!AK210,"")</f>
        <v/>
      </c>
      <c r="K248" s="150" t="str">
        <f>IF('Protokoll E-Befischung'!AN210&lt;&gt;"",'Protokoll E-Befischung'!AN210,"")</f>
        <v/>
      </c>
      <c r="L248" s="150" t="str">
        <f>IF('Protokoll E-Befischung'!AQ210&lt;&gt;"",'Protokoll E-Befischung'!AQ210,"")</f>
        <v/>
      </c>
      <c r="M248" s="150" t="str">
        <f>IF('Protokoll E-Befischung'!AT210&lt;&gt;"",'Protokoll E-Befischung'!AT210,"")</f>
        <v/>
      </c>
      <c r="N248" s="150" t="str">
        <f>IF('Protokoll E-Befischung'!AW210&lt;&gt;"",'Protokoll E-Befischung'!AW210,"")</f>
        <v/>
      </c>
    </row>
    <row r="249" spans="1:14" x14ac:dyDescent="0.2">
      <c r="A249" s="166">
        <v>211</v>
      </c>
      <c r="B249" s="117" t="str">
        <f>IF('Protokoll E-Befischung'!C211&lt;&gt;"",'Protokoll E-Befischung'!C211,"")</f>
        <v/>
      </c>
      <c r="C249" s="150" t="str">
        <f>IF('Protokoll E-Befischung'!R211&lt;&gt;"",'Protokoll E-Befischung'!R211,"")</f>
        <v/>
      </c>
      <c r="D249" s="150" t="str">
        <f>IF('Protokoll E-Befischung'!U211&lt;&gt;"",'Protokoll E-Befischung'!U211,"")</f>
        <v/>
      </c>
      <c r="E249" s="150" t="str">
        <f>IF('Protokoll E-Befischung'!X211&lt;&gt;"",'Protokoll E-Befischung'!X211,"")</f>
        <v/>
      </c>
      <c r="F249" s="150" t="str">
        <f>IF('Protokoll E-Befischung'!AA211&lt;&gt;"",'Protokoll E-Befischung'!AA211,"")</f>
        <v/>
      </c>
      <c r="G249" s="150" t="str">
        <f>IF('Protokoll E-Befischung'!AC211&lt;&gt;"",'Protokoll E-Befischung'!AC211,"")</f>
        <v/>
      </c>
      <c r="H249" s="150" t="str">
        <f>IF('Protokoll E-Befischung'!AF211&lt;&gt;"",'Protokoll E-Befischung'!AF211,"")</f>
        <v/>
      </c>
      <c r="I249" s="150" t="str">
        <f>IF('Protokoll E-Befischung'!AI211&lt;&gt;"",'Protokoll E-Befischung'!AI211,"")</f>
        <v/>
      </c>
      <c r="J249" s="150" t="str">
        <f>IF('Protokoll E-Befischung'!AK211&lt;&gt;"",'Protokoll E-Befischung'!AK211,"")</f>
        <v/>
      </c>
      <c r="K249" s="150" t="str">
        <f>IF('Protokoll E-Befischung'!AN211&lt;&gt;"",'Protokoll E-Befischung'!AN211,"")</f>
        <v/>
      </c>
      <c r="L249" s="150" t="str">
        <f>IF('Protokoll E-Befischung'!AQ211&lt;&gt;"",'Protokoll E-Befischung'!AQ211,"")</f>
        <v/>
      </c>
      <c r="M249" s="150" t="str">
        <f>IF('Protokoll E-Befischung'!AT211&lt;&gt;"",'Protokoll E-Befischung'!AT211,"")</f>
        <v/>
      </c>
      <c r="N249" s="150" t="str">
        <f>IF('Protokoll E-Befischung'!AW211&lt;&gt;"",'Protokoll E-Befischung'!AW211,"")</f>
        <v/>
      </c>
    </row>
    <row r="250" spans="1:14" x14ac:dyDescent="0.2">
      <c r="A250" s="166">
        <v>212</v>
      </c>
      <c r="B250" s="117" t="str">
        <f>IF('Protokoll E-Befischung'!C212&lt;&gt;"",'Protokoll E-Befischung'!C212,"")</f>
        <v/>
      </c>
      <c r="C250" s="150" t="str">
        <f>IF('Protokoll E-Befischung'!R212&lt;&gt;"",'Protokoll E-Befischung'!R212,"")</f>
        <v/>
      </c>
      <c r="D250" s="150" t="str">
        <f>IF('Protokoll E-Befischung'!U212&lt;&gt;"",'Protokoll E-Befischung'!U212,"")</f>
        <v/>
      </c>
      <c r="E250" s="150" t="str">
        <f>IF('Protokoll E-Befischung'!X212&lt;&gt;"",'Protokoll E-Befischung'!X212,"")</f>
        <v/>
      </c>
      <c r="F250" s="150" t="str">
        <f>IF('Protokoll E-Befischung'!AA212&lt;&gt;"",'Protokoll E-Befischung'!AA212,"")</f>
        <v/>
      </c>
      <c r="G250" s="150" t="str">
        <f>IF('Protokoll E-Befischung'!AC212&lt;&gt;"",'Protokoll E-Befischung'!AC212,"")</f>
        <v/>
      </c>
      <c r="H250" s="150" t="str">
        <f>IF('Protokoll E-Befischung'!AF212&lt;&gt;"",'Protokoll E-Befischung'!AF212,"")</f>
        <v/>
      </c>
      <c r="I250" s="150" t="str">
        <f>IF('Protokoll E-Befischung'!AI212&lt;&gt;"",'Protokoll E-Befischung'!AI212,"")</f>
        <v/>
      </c>
      <c r="J250" s="150" t="str">
        <f>IF('Protokoll E-Befischung'!AK212&lt;&gt;"",'Protokoll E-Befischung'!AK212,"")</f>
        <v/>
      </c>
      <c r="K250" s="150" t="str">
        <f>IF('Protokoll E-Befischung'!AN212&lt;&gt;"",'Protokoll E-Befischung'!AN212,"")</f>
        <v/>
      </c>
      <c r="L250" s="150" t="str">
        <f>IF('Protokoll E-Befischung'!AQ212&lt;&gt;"",'Protokoll E-Befischung'!AQ212,"")</f>
        <v/>
      </c>
      <c r="M250" s="150" t="str">
        <f>IF('Protokoll E-Befischung'!AT212&lt;&gt;"",'Protokoll E-Befischung'!AT212,"")</f>
        <v/>
      </c>
      <c r="N250" s="150" t="str">
        <f>IF('Protokoll E-Befischung'!AW212&lt;&gt;"",'Protokoll E-Befischung'!AW212,"")</f>
        <v/>
      </c>
    </row>
    <row r="251" spans="1:14" x14ac:dyDescent="0.2">
      <c r="A251" s="166">
        <v>213</v>
      </c>
      <c r="B251" s="117" t="str">
        <f>IF('Protokoll E-Befischung'!C213&lt;&gt;"",'Protokoll E-Befischung'!C213,"")</f>
        <v/>
      </c>
      <c r="C251" s="150" t="str">
        <f>IF('Protokoll E-Befischung'!R213&lt;&gt;"",'Protokoll E-Befischung'!R213,"")</f>
        <v/>
      </c>
      <c r="D251" s="150" t="str">
        <f>IF('Protokoll E-Befischung'!U213&lt;&gt;"",'Protokoll E-Befischung'!U213,"")</f>
        <v/>
      </c>
      <c r="E251" s="150" t="str">
        <f>IF('Protokoll E-Befischung'!X213&lt;&gt;"",'Protokoll E-Befischung'!X213,"")</f>
        <v/>
      </c>
      <c r="F251" s="150" t="str">
        <f>IF('Protokoll E-Befischung'!AA213&lt;&gt;"",'Protokoll E-Befischung'!AA213,"")</f>
        <v/>
      </c>
      <c r="G251" s="150" t="str">
        <f>IF('Protokoll E-Befischung'!AC213&lt;&gt;"",'Protokoll E-Befischung'!AC213,"")</f>
        <v/>
      </c>
      <c r="H251" s="150" t="str">
        <f>IF('Protokoll E-Befischung'!AF213&lt;&gt;"",'Protokoll E-Befischung'!AF213,"")</f>
        <v/>
      </c>
      <c r="I251" s="150" t="str">
        <f>IF('Protokoll E-Befischung'!AI213&lt;&gt;"",'Protokoll E-Befischung'!AI213,"")</f>
        <v/>
      </c>
      <c r="J251" s="150" t="str">
        <f>IF('Protokoll E-Befischung'!AK213&lt;&gt;"",'Protokoll E-Befischung'!AK213,"")</f>
        <v/>
      </c>
      <c r="K251" s="150" t="str">
        <f>IF('Protokoll E-Befischung'!AN213&lt;&gt;"",'Protokoll E-Befischung'!AN213,"")</f>
        <v/>
      </c>
      <c r="L251" s="150" t="str">
        <f>IF('Protokoll E-Befischung'!AQ213&lt;&gt;"",'Protokoll E-Befischung'!AQ213,"")</f>
        <v/>
      </c>
      <c r="M251" s="150" t="str">
        <f>IF('Protokoll E-Befischung'!AT213&lt;&gt;"",'Protokoll E-Befischung'!AT213,"")</f>
        <v/>
      </c>
      <c r="N251" s="150" t="str">
        <f>IF('Protokoll E-Befischung'!AW213&lt;&gt;"",'Protokoll E-Befischung'!AW213,"")</f>
        <v/>
      </c>
    </row>
    <row r="252" spans="1:14" x14ac:dyDescent="0.2">
      <c r="A252" s="166">
        <v>214</v>
      </c>
      <c r="B252" s="117" t="str">
        <f>IF('Protokoll E-Befischung'!C214&lt;&gt;"",'Protokoll E-Befischung'!C214,"")</f>
        <v/>
      </c>
      <c r="C252" s="150" t="str">
        <f>IF('Protokoll E-Befischung'!R214&lt;&gt;"",'Protokoll E-Befischung'!R214,"")</f>
        <v/>
      </c>
      <c r="D252" s="150" t="str">
        <f>IF('Protokoll E-Befischung'!U214&lt;&gt;"",'Protokoll E-Befischung'!U214,"")</f>
        <v/>
      </c>
      <c r="E252" s="150" t="str">
        <f>IF('Protokoll E-Befischung'!X214&lt;&gt;"",'Protokoll E-Befischung'!X214,"")</f>
        <v/>
      </c>
      <c r="F252" s="150" t="str">
        <f>IF('Protokoll E-Befischung'!AA214&lt;&gt;"",'Protokoll E-Befischung'!AA214,"")</f>
        <v/>
      </c>
      <c r="G252" s="150" t="str">
        <f>IF('Protokoll E-Befischung'!AC214&lt;&gt;"",'Protokoll E-Befischung'!AC214,"")</f>
        <v/>
      </c>
      <c r="H252" s="150" t="str">
        <f>IF('Protokoll E-Befischung'!AF214&lt;&gt;"",'Protokoll E-Befischung'!AF214,"")</f>
        <v/>
      </c>
      <c r="I252" s="150" t="str">
        <f>IF('Protokoll E-Befischung'!AI214&lt;&gt;"",'Protokoll E-Befischung'!AI214,"")</f>
        <v/>
      </c>
      <c r="J252" s="150" t="str">
        <f>IF('Protokoll E-Befischung'!AK214&lt;&gt;"",'Protokoll E-Befischung'!AK214,"")</f>
        <v/>
      </c>
      <c r="K252" s="150" t="str">
        <f>IF('Protokoll E-Befischung'!AN214&lt;&gt;"",'Protokoll E-Befischung'!AN214,"")</f>
        <v/>
      </c>
      <c r="L252" s="150" t="str">
        <f>IF('Protokoll E-Befischung'!AQ214&lt;&gt;"",'Protokoll E-Befischung'!AQ214,"")</f>
        <v/>
      </c>
      <c r="M252" s="150" t="str">
        <f>IF('Protokoll E-Befischung'!AT214&lt;&gt;"",'Protokoll E-Befischung'!AT214,"")</f>
        <v/>
      </c>
      <c r="N252" s="150" t="str">
        <f>IF('Protokoll E-Befischung'!AW214&lt;&gt;"",'Protokoll E-Befischung'!AW214,"")</f>
        <v/>
      </c>
    </row>
    <row r="253" spans="1:14" x14ac:dyDescent="0.2">
      <c r="A253" s="166">
        <v>215</v>
      </c>
      <c r="B253" s="117" t="str">
        <f>IF('Protokoll E-Befischung'!C215&lt;&gt;"",'Protokoll E-Befischung'!C215,"")</f>
        <v/>
      </c>
      <c r="C253" s="150" t="str">
        <f>IF('Protokoll E-Befischung'!R215&lt;&gt;"",'Protokoll E-Befischung'!R215,"")</f>
        <v/>
      </c>
      <c r="D253" s="150" t="str">
        <f>IF('Protokoll E-Befischung'!U215&lt;&gt;"",'Protokoll E-Befischung'!U215,"")</f>
        <v/>
      </c>
      <c r="E253" s="150" t="str">
        <f>IF('Protokoll E-Befischung'!X215&lt;&gt;"",'Protokoll E-Befischung'!X215,"")</f>
        <v/>
      </c>
      <c r="F253" s="150" t="str">
        <f>IF('Protokoll E-Befischung'!AA215&lt;&gt;"",'Protokoll E-Befischung'!AA215,"")</f>
        <v/>
      </c>
      <c r="G253" s="150" t="str">
        <f>IF('Protokoll E-Befischung'!AC215&lt;&gt;"",'Protokoll E-Befischung'!AC215,"")</f>
        <v/>
      </c>
      <c r="H253" s="150" t="str">
        <f>IF('Protokoll E-Befischung'!AF215&lt;&gt;"",'Protokoll E-Befischung'!AF215,"")</f>
        <v/>
      </c>
      <c r="I253" s="150" t="str">
        <f>IF('Protokoll E-Befischung'!AI215&lt;&gt;"",'Protokoll E-Befischung'!AI215,"")</f>
        <v/>
      </c>
      <c r="J253" s="150" t="str">
        <f>IF('Protokoll E-Befischung'!AK215&lt;&gt;"",'Protokoll E-Befischung'!AK215,"")</f>
        <v/>
      </c>
      <c r="K253" s="150" t="str">
        <f>IF('Protokoll E-Befischung'!AN215&lt;&gt;"",'Protokoll E-Befischung'!AN215,"")</f>
        <v/>
      </c>
      <c r="L253" s="150" t="str">
        <f>IF('Protokoll E-Befischung'!AQ215&lt;&gt;"",'Protokoll E-Befischung'!AQ215,"")</f>
        <v/>
      </c>
      <c r="M253" s="150" t="str">
        <f>IF('Protokoll E-Befischung'!AT215&lt;&gt;"",'Protokoll E-Befischung'!AT215,"")</f>
        <v/>
      </c>
      <c r="N253" s="150" t="str">
        <f>IF('Protokoll E-Befischung'!AW215&lt;&gt;"",'Protokoll E-Befischung'!AW215,"")</f>
        <v/>
      </c>
    </row>
    <row r="254" spans="1:14" x14ac:dyDescent="0.2">
      <c r="A254" s="166">
        <v>216</v>
      </c>
      <c r="B254" s="117" t="str">
        <f>IF('Protokoll E-Befischung'!C216&lt;&gt;"",'Protokoll E-Befischung'!C216,"")</f>
        <v/>
      </c>
      <c r="C254" s="150" t="str">
        <f>IF('Protokoll E-Befischung'!R216&lt;&gt;"",'Protokoll E-Befischung'!R216,"")</f>
        <v/>
      </c>
      <c r="D254" s="150" t="str">
        <f>IF('Protokoll E-Befischung'!U216&lt;&gt;"",'Protokoll E-Befischung'!U216,"")</f>
        <v/>
      </c>
      <c r="E254" s="150" t="str">
        <f>IF('Protokoll E-Befischung'!X216&lt;&gt;"",'Protokoll E-Befischung'!X216,"")</f>
        <v/>
      </c>
      <c r="F254" s="150" t="str">
        <f>IF('Protokoll E-Befischung'!AA216&lt;&gt;"",'Protokoll E-Befischung'!AA216,"")</f>
        <v/>
      </c>
      <c r="G254" s="150" t="str">
        <f>IF('Protokoll E-Befischung'!AC216&lt;&gt;"",'Protokoll E-Befischung'!AC216,"")</f>
        <v/>
      </c>
      <c r="H254" s="150" t="str">
        <f>IF('Protokoll E-Befischung'!AF216&lt;&gt;"",'Protokoll E-Befischung'!AF216,"")</f>
        <v/>
      </c>
      <c r="I254" s="150" t="str">
        <f>IF('Protokoll E-Befischung'!AI216&lt;&gt;"",'Protokoll E-Befischung'!AI216,"")</f>
        <v/>
      </c>
      <c r="J254" s="150" t="str">
        <f>IF('Protokoll E-Befischung'!AK216&lt;&gt;"",'Protokoll E-Befischung'!AK216,"")</f>
        <v/>
      </c>
      <c r="K254" s="150" t="str">
        <f>IF('Protokoll E-Befischung'!AN216&lt;&gt;"",'Protokoll E-Befischung'!AN216,"")</f>
        <v/>
      </c>
      <c r="L254" s="150" t="str">
        <f>IF('Protokoll E-Befischung'!AQ216&lt;&gt;"",'Protokoll E-Befischung'!AQ216,"")</f>
        <v/>
      </c>
      <c r="M254" s="150" t="str">
        <f>IF('Protokoll E-Befischung'!AT216&lt;&gt;"",'Protokoll E-Befischung'!AT216,"")</f>
        <v/>
      </c>
      <c r="N254" s="150" t="str">
        <f>IF('Protokoll E-Befischung'!AW216&lt;&gt;"",'Protokoll E-Befischung'!AW216,"")</f>
        <v/>
      </c>
    </row>
    <row r="255" spans="1:14" x14ac:dyDescent="0.2">
      <c r="A255" s="166">
        <v>217</v>
      </c>
      <c r="B255" s="117" t="str">
        <f>IF('Protokoll E-Befischung'!C217&lt;&gt;"",'Protokoll E-Befischung'!C217,"")</f>
        <v/>
      </c>
      <c r="C255" s="150" t="str">
        <f>IF('Protokoll E-Befischung'!R217&lt;&gt;"",'Protokoll E-Befischung'!R217,"")</f>
        <v/>
      </c>
      <c r="D255" s="150" t="str">
        <f>IF('Protokoll E-Befischung'!U217&lt;&gt;"",'Protokoll E-Befischung'!U217,"")</f>
        <v/>
      </c>
      <c r="E255" s="150" t="str">
        <f>IF('Protokoll E-Befischung'!X217&lt;&gt;"",'Protokoll E-Befischung'!X217,"")</f>
        <v/>
      </c>
      <c r="F255" s="150" t="str">
        <f>IF('Protokoll E-Befischung'!AA217&lt;&gt;"",'Protokoll E-Befischung'!AA217,"")</f>
        <v/>
      </c>
      <c r="G255" s="150" t="str">
        <f>IF('Protokoll E-Befischung'!AC217&lt;&gt;"",'Protokoll E-Befischung'!AC217,"")</f>
        <v/>
      </c>
      <c r="H255" s="150" t="str">
        <f>IF('Protokoll E-Befischung'!AF217&lt;&gt;"",'Protokoll E-Befischung'!AF217,"")</f>
        <v/>
      </c>
      <c r="I255" s="150" t="str">
        <f>IF('Protokoll E-Befischung'!AI217&lt;&gt;"",'Protokoll E-Befischung'!AI217,"")</f>
        <v/>
      </c>
      <c r="J255" s="150" t="str">
        <f>IF('Protokoll E-Befischung'!AK217&lt;&gt;"",'Protokoll E-Befischung'!AK217,"")</f>
        <v/>
      </c>
      <c r="K255" s="150" t="str">
        <f>IF('Protokoll E-Befischung'!AN217&lt;&gt;"",'Protokoll E-Befischung'!AN217,"")</f>
        <v/>
      </c>
      <c r="L255" s="150" t="str">
        <f>IF('Protokoll E-Befischung'!AQ217&lt;&gt;"",'Protokoll E-Befischung'!AQ217,"")</f>
        <v/>
      </c>
      <c r="M255" s="150" t="str">
        <f>IF('Protokoll E-Befischung'!AT217&lt;&gt;"",'Protokoll E-Befischung'!AT217,"")</f>
        <v/>
      </c>
      <c r="N255" s="150" t="str">
        <f>IF('Protokoll E-Befischung'!AW217&lt;&gt;"",'Protokoll E-Befischung'!AW217,"")</f>
        <v/>
      </c>
    </row>
    <row r="256" spans="1:14" x14ac:dyDescent="0.2">
      <c r="A256" s="166">
        <v>218</v>
      </c>
      <c r="B256" s="117" t="str">
        <f>IF('Protokoll E-Befischung'!C218&lt;&gt;"",'Protokoll E-Befischung'!C218,"")</f>
        <v/>
      </c>
      <c r="C256" s="150" t="str">
        <f>IF('Protokoll E-Befischung'!R218&lt;&gt;"",'Protokoll E-Befischung'!R218,"")</f>
        <v/>
      </c>
      <c r="D256" s="150" t="str">
        <f>IF('Protokoll E-Befischung'!U218&lt;&gt;"",'Protokoll E-Befischung'!U218,"")</f>
        <v/>
      </c>
      <c r="E256" s="150" t="str">
        <f>IF('Protokoll E-Befischung'!X218&lt;&gt;"",'Protokoll E-Befischung'!X218,"")</f>
        <v/>
      </c>
      <c r="F256" s="150" t="str">
        <f>IF('Protokoll E-Befischung'!AA218&lt;&gt;"",'Protokoll E-Befischung'!AA218,"")</f>
        <v/>
      </c>
      <c r="G256" s="150" t="str">
        <f>IF('Protokoll E-Befischung'!AC218&lt;&gt;"",'Protokoll E-Befischung'!AC218,"")</f>
        <v/>
      </c>
      <c r="H256" s="150" t="str">
        <f>IF('Protokoll E-Befischung'!AF218&lt;&gt;"",'Protokoll E-Befischung'!AF218,"")</f>
        <v/>
      </c>
      <c r="I256" s="150" t="str">
        <f>IF('Protokoll E-Befischung'!AI218&lt;&gt;"",'Protokoll E-Befischung'!AI218,"")</f>
        <v/>
      </c>
      <c r="J256" s="150" t="str">
        <f>IF('Protokoll E-Befischung'!AK218&lt;&gt;"",'Protokoll E-Befischung'!AK218,"")</f>
        <v/>
      </c>
      <c r="K256" s="150" t="str">
        <f>IF('Protokoll E-Befischung'!AN218&lt;&gt;"",'Protokoll E-Befischung'!AN218,"")</f>
        <v/>
      </c>
      <c r="L256" s="150" t="str">
        <f>IF('Protokoll E-Befischung'!AQ218&lt;&gt;"",'Protokoll E-Befischung'!AQ218,"")</f>
        <v/>
      </c>
      <c r="M256" s="150" t="str">
        <f>IF('Protokoll E-Befischung'!AT218&lt;&gt;"",'Protokoll E-Befischung'!AT218,"")</f>
        <v/>
      </c>
      <c r="N256" s="150" t="str">
        <f>IF('Protokoll E-Befischung'!AW218&lt;&gt;"",'Protokoll E-Befischung'!AW218,"")</f>
        <v/>
      </c>
    </row>
    <row r="257" spans="1:14" x14ac:dyDescent="0.2">
      <c r="A257" s="166">
        <v>219</v>
      </c>
      <c r="B257" s="117" t="str">
        <f>IF('Protokoll E-Befischung'!C219&lt;&gt;"",'Protokoll E-Befischung'!C219,"")</f>
        <v/>
      </c>
      <c r="C257" s="150" t="str">
        <f>IF('Protokoll E-Befischung'!R219&lt;&gt;"",'Protokoll E-Befischung'!R219,"")</f>
        <v/>
      </c>
      <c r="D257" s="150" t="str">
        <f>IF('Protokoll E-Befischung'!U219&lt;&gt;"",'Protokoll E-Befischung'!U219,"")</f>
        <v/>
      </c>
      <c r="E257" s="150" t="str">
        <f>IF('Protokoll E-Befischung'!X219&lt;&gt;"",'Protokoll E-Befischung'!X219,"")</f>
        <v/>
      </c>
      <c r="F257" s="150" t="str">
        <f>IF('Protokoll E-Befischung'!AA219&lt;&gt;"",'Protokoll E-Befischung'!AA219,"")</f>
        <v/>
      </c>
      <c r="G257" s="150" t="str">
        <f>IF('Protokoll E-Befischung'!AC219&lt;&gt;"",'Protokoll E-Befischung'!AC219,"")</f>
        <v/>
      </c>
      <c r="H257" s="150" t="str">
        <f>IF('Protokoll E-Befischung'!AF219&lt;&gt;"",'Protokoll E-Befischung'!AF219,"")</f>
        <v/>
      </c>
      <c r="I257" s="150" t="str">
        <f>IF('Protokoll E-Befischung'!AI219&lt;&gt;"",'Protokoll E-Befischung'!AI219,"")</f>
        <v/>
      </c>
      <c r="J257" s="150" t="str">
        <f>IF('Protokoll E-Befischung'!AK219&lt;&gt;"",'Protokoll E-Befischung'!AK219,"")</f>
        <v/>
      </c>
      <c r="K257" s="150" t="str">
        <f>IF('Protokoll E-Befischung'!AN219&lt;&gt;"",'Protokoll E-Befischung'!AN219,"")</f>
        <v/>
      </c>
      <c r="L257" s="150" t="str">
        <f>IF('Protokoll E-Befischung'!AQ219&lt;&gt;"",'Protokoll E-Befischung'!AQ219,"")</f>
        <v/>
      </c>
      <c r="M257" s="150" t="str">
        <f>IF('Protokoll E-Befischung'!AT219&lt;&gt;"",'Protokoll E-Befischung'!AT219,"")</f>
        <v/>
      </c>
      <c r="N257" s="150" t="str">
        <f>IF('Protokoll E-Befischung'!AW219&lt;&gt;"",'Protokoll E-Befischung'!AW219,"")</f>
        <v/>
      </c>
    </row>
    <row r="258" spans="1:14" x14ac:dyDescent="0.2">
      <c r="A258" s="166">
        <v>220</v>
      </c>
      <c r="B258" s="117" t="str">
        <f>IF('Protokoll E-Befischung'!C220&lt;&gt;"",'Protokoll E-Befischung'!C220,"")</f>
        <v/>
      </c>
      <c r="C258" s="150" t="str">
        <f>IF('Protokoll E-Befischung'!R220&lt;&gt;"",'Protokoll E-Befischung'!R220,"")</f>
        <v/>
      </c>
      <c r="D258" s="150" t="str">
        <f>IF('Protokoll E-Befischung'!U220&lt;&gt;"",'Protokoll E-Befischung'!U220,"")</f>
        <v/>
      </c>
      <c r="E258" s="150" t="str">
        <f>IF('Protokoll E-Befischung'!X220&lt;&gt;"",'Protokoll E-Befischung'!X220,"")</f>
        <v/>
      </c>
      <c r="F258" s="150" t="str">
        <f>IF('Protokoll E-Befischung'!AA220&lt;&gt;"",'Protokoll E-Befischung'!AA220,"")</f>
        <v/>
      </c>
      <c r="G258" s="150" t="str">
        <f>IF('Protokoll E-Befischung'!AC220&lt;&gt;"",'Protokoll E-Befischung'!AC220,"")</f>
        <v/>
      </c>
      <c r="H258" s="150" t="str">
        <f>IF('Protokoll E-Befischung'!AF220&lt;&gt;"",'Protokoll E-Befischung'!AF220,"")</f>
        <v/>
      </c>
      <c r="I258" s="150" t="str">
        <f>IF('Protokoll E-Befischung'!AI220&lt;&gt;"",'Protokoll E-Befischung'!AI220,"")</f>
        <v/>
      </c>
      <c r="J258" s="150" t="str">
        <f>IF('Protokoll E-Befischung'!AK220&lt;&gt;"",'Protokoll E-Befischung'!AK220,"")</f>
        <v/>
      </c>
      <c r="K258" s="150" t="str">
        <f>IF('Protokoll E-Befischung'!AN220&lt;&gt;"",'Protokoll E-Befischung'!AN220,"")</f>
        <v/>
      </c>
      <c r="L258" s="150" t="str">
        <f>IF('Protokoll E-Befischung'!AQ220&lt;&gt;"",'Protokoll E-Befischung'!AQ220,"")</f>
        <v/>
      </c>
      <c r="M258" s="150" t="str">
        <f>IF('Protokoll E-Befischung'!AT220&lt;&gt;"",'Protokoll E-Befischung'!AT220,"")</f>
        <v/>
      </c>
      <c r="N258" s="150" t="str">
        <f>IF('Protokoll E-Befischung'!AW220&lt;&gt;"",'Protokoll E-Befischung'!AW220,"")</f>
        <v/>
      </c>
    </row>
    <row r="259" spans="1:14" x14ac:dyDescent="0.2">
      <c r="B259" s="117">
        <f>COUNTIF(B232:B258,"")</f>
        <v>27</v>
      </c>
    </row>
  </sheetData>
  <sheetProtection password="8F83" sheet="1" objects="1" scenarios="1" selectLockedCells="1"/>
  <pageMargins left="0.7" right="0.7" top="0.78740157499999996" bottom="0.78740157499999996" header="0.3" footer="0.3"/>
  <ignoredErrors>
    <ignoredError sqref="B71 B63 B186 D20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Protokoll E-Befischung</vt:lpstr>
      <vt:lpstr>Listen</vt:lpstr>
      <vt:lpstr>Backup</vt:lpstr>
      <vt:lpstr>'Protokoll E-Befischung'!Druckbereich</vt:lpstr>
    </vt:vector>
  </TitlesOfParts>
  <Company>Fischereiforschungsstelle BW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Dussling, Uwe (LAZBW)</dc:creator>
  <cp:lastModifiedBy>Dussling, Uwe (LAZBW)</cp:lastModifiedBy>
  <cp:lastPrinted>2015-06-16T10:25:40Z</cp:lastPrinted>
  <dcterms:created xsi:type="dcterms:W3CDTF">2013-07-15T09:21:03Z</dcterms:created>
  <dcterms:modified xsi:type="dcterms:W3CDTF">2015-06-25T09:38:03Z</dcterms:modified>
</cp:coreProperties>
</file>